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opher\Desktop\"/>
    </mc:Choice>
  </mc:AlternateContent>
  <bookViews>
    <workbookView xWindow="0" yWindow="0" windowWidth="28800" windowHeight="12435" tabRatio="772" activeTab="2"/>
  </bookViews>
  <sheets>
    <sheet name="Stats" sheetId="15" r:id="rId1"/>
    <sheet name="Template" sheetId="59" r:id="rId2"/>
    <sheet name="Cylon" sheetId="63" r:id="rId3"/>
    <sheet name="Colonial" sheetId="60" r:id="rId4"/>
    <sheet name="Tenders" sheetId="61" r:id="rId5"/>
    <sheet name="Carrier Wars Basic" sheetId="62" r:id="rId6"/>
  </sheets>
  <calcPr calcId="152511"/>
</workbook>
</file>

<file path=xl/calcChain.xml><?xml version="1.0" encoding="utf-8"?>
<calcChain xmlns="http://schemas.openxmlformats.org/spreadsheetml/2006/main">
  <c r="M34" i="63" l="1"/>
  <c r="M36" i="63"/>
  <c r="M35" i="63"/>
  <c r="M20" i="63"/>
  <c r="M14" i="63"/>
  <c r="M8" i="63"/>
  <c r="M6" i="63"/>
  <c r="M18" i="63"/>
  <c r="M12" i="63"/>
  <c r="M17" i="63"/>
  <c r="M11" i="63"/>
  <c r="M16" i="63"/>
  <c r="M10" i="63"/>
  <c r="M5" i="63"/>
  <c r="M28" i="63"/>
  <c r="M26" i="63"/>
  <c r="M24" i="63"/>
  <c r="M4" i="63" l="1"/>
  <c r="M40" i="63"/>
  <c r="M41" i="63"/>
  <c r="M39" i="63"/>
  <c r="M33" i="63"/>
  <c r="M3" i="63"/>
  <c r="M6" i="59"/>
  <c r="M2" i="63"/>
  <c r="M27" i="63" l="1"/>
  <c r="M25" i="63"/>
  <c r="M23" i="63"/>
  <c r="M30" i="63"/>
  <c r="M21" i="63"/>
  <c r="M19" i="63"/>
  <c r="M15" i="63"/>
  <c r="M13" i="63"/>
  <c r="M9" i="63"/>
  <c r="M31" i="63"/>
  <c r="M32" i="63"/>
  <c r="M7" i="63"/>
  <c r="M7" i="60"/>
  <c r="M8" i="60"/>
  <c r="M9" i="60"/>
  <c r="M35" i="60"/>
  <c r="M21" i="60"/>
  <c r="M15" i="60"/>
  <c r="M20" i="60"/>
  <c r="M14" i="60"/>
  <c r="M27" i="60"/>
  <c r="M25" i="60"/>
  <c r="M11" i="60"/>
  <c r="M17" i="60"/>
  <c r="M18" i="60"/>
  <c r="M12" i="60"/>
  <c r="M34" i="60"/>
  <c r="M26" i="60"/>
  <c r="M24" i="60"/>
  <c r="M33" i="60"/>
  <c r="M31" i="60" l="1"/>
  <c r="M32" i="60"/>
  <c r="M21" i="61"/>
  <c r="M20" i="61"/>
  <c r="M11" i="61"/>
  <c r="M17" i="61"/>
  <c r="M18" i="61"/>
  <c r="M12" i="61"/>
  <c r="M9" i="61"/>
  <c r="M22" i="61"/>
  <c r="M19" i="61"/>
  <c r="M8" i="61"/>
  <c r="M15" i="61"/>
  <c r="M14" i="61"/>
  <c r="M2" i="61"/>
  <c r="M39" i="60"/>
  <c r="M40" i="60"/>
  <c r="M38" i="60"/>
  <c r="M3" i="60"/>
  <c r="M2" i="60"/>
  <c r="M4" i="60"/>
  <c r="M5" i="60"/>
  <c r="M19" i="60"/>
  <c r="M13" i="60"/>
  <c r="M22" i="60"/>
  <c r="M16" i="60"/>
  <c r="M10" i="60"/>
  <c r="M41" i="61" l="1"/>
  <c r="M28" i="61"/>
  <c r="M34" i="61"/>
  <c r="M27" i="61"/>
  <c r="M31" i="61"/>
  <c r="M33" i="61"/>
  <c r="M40" i="61"/>
  <c r="M32" i="61"/>
  <c r="M26" i="61"/>
  <c r="M16" i="61"/>
  <c r="M13" i="61"/>
  <c r="M10" i="61"/>
  <c r="M25" i="61"/>
  <c r="M39" i="61"/>
  <c r="M38" i="61"/>
  <c r="M24" i="61"/>
  <c r="M3" i="59"/>
  <c r="M30" i="61"/>
  <c r="M7" i="61"/>
  <c r="M5" i="61"/>
  <c r="M6" i="61"/>
  <c r="M4" i="61"/>
  <c r="M3" i="61"/>
  <c r="M30" i="60" l="1"/>
  <c r="M29" i="60"/>
  <c r="M6" i="60"/>
  <c r="M23" i="59" l="1"/>
  <c r="M22" i="59"/>
  <c r="M21" i="59"/>
  <c r="M20" i="59"/>
  <c r="M17" i="59"/>
  <c r="M16" i="59"/>
  <c r="M15" i="59"/>
  <c r="M14" i="59"/>
  <c r="M13" i="59"/>
  <c r="M11" i="59"/>
  <c r="M10" i="59"/>
  <c r="M9" i="59"/>
  <c r="M8" i="59"/>
  <c r="M7" i="59"/>
  <c r="M5" i="59"/>
  <c r="M4" i="59"/>
  <c r="M2" i="59"/>
  <c r="V53" i="15" l="1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F22" i="15"/>
  <c r="E22" i="15"/>
  <c r="F21" i="15"/>
  <c r="E21" i="15"/>
  <c r="F20" i="15"/>
  <c r="E20" i="15"/>
  <c r="F19" i="15"/>
  <c r="E19" i="15"/>
  <c r="F18" i="15"/>
  <c r="E18" i="15"/>
  <c r="F17" i="15"/>
  <c r="E17" i="15"/>
  <c r="F16" i="15"/>
  <c r="E16" i="15"/>
  <c r="F14" i="15"/>
  <c r="E14" i="15"/>
  <c r="F12" i="15"/>
  <c r="E12" i="15"/>
  <c r="F10" i="15"/>
  <c r="E10" i="15"/>
  <c r="F8" i="15"/>
  <c r="E8" i="15"/>
</calcChain>
</file>

<file path=xl/sharedStrings.xml><?xml version="1.0" encoding="utf-8"?>
<sst xmlns="http://schemas.openxmlformats.org/spreadsheetml/2006/main" count="936" uniqueCount="278">
  <si>
    <t>CV</t>
  </si>
  <si>
    <t>Desig</t>
  </si>
  <si>
    <t>Ship</t>
  </si>
  <si>
    <t>DN</t>
  </si>
  <si>
    <t>BB</t>
  </si>
  <si>
    <t>CA</t>
  </si>
  <si>
    <t>BC</t>
  </si>
  <si>
    <t>FF</t>
  </si>
  <si>
    <t>DD</t>
  </si>
  <si>
    <t>CL</t>
  </si>
  <si>
    <t>CT</t>
  </si>
  <si>
    <t>xx</t>
  </si>
  <si>
    <t>LF</t>
  </si>
  <si>
    <t>HF</t>
  </si>
  <si>
    <t>MF</t>
  </si>
  <si>
    <t>GB</t>
  </si>
  <si>
    <t>SD</t>
  </si>
  <si>
    <t>Cost</t>
  </si>
  <si>
    <t>Maint</t>
  </si>
  <si>
    <t>DV</t>
  </si>
  <si>
    <t>AS</t>
  </si>
  <si>
    <t>AF</t>
  </si>
  <si>
    <t>CR</t>
  </si>
  <si>
    <t>CC</t>
  </si>
  <si>
    <t>PVS</t>
  </si>
  <si>
    <t>Mods</t>
  </si>
  <si>
    <t>Name</t>
  </si>
  <si>
    <t>ULF</t>
  </si>
  <si>
    <t>SHF</t>
  </si>
  <si>
    <t>1/8</t>
  </si>
  <si>
    <t>1/2</t>
  </si>
  <si>
    <t>2/3</t>
  </si>
  <si>
    <t>1/12</t>
  </si>
  <si>
    <t>2/2</t>
  </si>
  <si>
    <t>Heavy Fighter</t>
  </si>
  <si>
    <t>Abbr</t>
  </si>
  <si>
    <t>CP</t>
  </si>
  <si>
    <t>Upgrades @</t>
  </si>
  <si>
    <t>Gunboat</t>
  </si>
  <si>
    <t>Corvette</t>
  </si>
  <si>
    <t>6, 18</t>
  </si>
  <si>
    <t>Frigate</t>
  </si>
  <si>
    <t>1/6</t>
  </si>
  <si>
    <t>4, 12, 20</t>
  </si>
  <si>
    <t>Destroyer</t>
  </si>
  <si>
    <t>2/6</t>
  </si>
  <si>
    <t>3, 9, 15, 21</t>
  </si>
  <si>
    <t>Light Cruiser</t>
  </si>
  <si>
    <t>2/4</t>
  </si>
  <si>
    <t>3, 8, 12, 17, 22</t>
  </si>
  <si>
    <t>Heavy Cruiser</t>
  </si>
  <si>
    <t>2, 6, 10, 14, 18, 22</t>
  </si>
  <si>
    <t>2, 6, 9, 12, 16, 19, 23</t>
  </si>
  <si>
    <t>Battlecruiser</t>
  </si>
  <si>
    <t>2, 5, 8, 11, 14, 17, 20, 23</t>
  </si>
  <si>
    <t>3/2</t>
  </si>
  <si>
    <t>3, 5, 7, 10, 12, 15, 18, 20, 23</t>
  </si>
  <si>
    <t>Battleship</t>
  </si>
  <si>
    <t>2, 4, 6, 9, 11, 14, 16, 18, 21, 23</t>
  </si>
  <si>
    <t>BBH</t>
  </si>
  <si>
    <t>4/2</t>
  </si>
  <si>
    <t>2, 4, 6, 8, 10, 12, 15, 17, 19, 21, 23</t>
  </si>
  <si>
    <t>Dreadnought</t>
  </si>
  <si>
    <t>5/2</t>
  </si>
  <si>
    <t>Super Dreadnought</t>
  </si>
  <si>
    <t>MT</t>
  </si>
  <si>
    <t>6/2</t>
  </si>
  <si>
    <t>7/2</t>
  </si>
  <si>
    <t>BBL</t>
  </si>
  <si>
    <t>DNH</t>
  </si>
  <si>
    <t>24 yr upgrades</t>
  </si>
  <si>
    <t>1, 3, 5, 7, 9, 11, 13, 15, 17, 19, 21, 23</t>
  </si>
  <si>
    <t>1, 3, 5, 6, 8, 10, 12, 13, 15, 17, 18, 20, 22, 24</t>
  </si>
  <si>
    <t>1, 3, 4, 6, 7, 9, 10, 12, 13, 15, 16, 18, 19, 21, 22, 24</t>
  </si>
  <si>
    <t>1, 2, 4, 5, 6, 8, 9, 10, 12, 13, 14, 16, 17, 18, 20, 21, 22, 24</t>
  </si>
  <si>
    <t>Monitor</t>
  </si>
  <si>
    <t>Ultralight Fighter</t>
  </si>
  <si>
    <t>Light Fighter</t>
  </si>
  <si>
    <t>Medium Fighter</t>
  </si>
  <si>
    <t>Super Heavy Fighter</t>
  </si>
  <si>
    <t>Ground Units</t>
  </si>
  <si>
    <t>ATR</t>
  </si>
  <si>
    <t>DEF</t>
  </si>
  <si>
    <t>ATK</t>
  </si>
  <si>
    <t>DF</t>
  </si>
  <si>
    <t>Special Notes</t>
  </si>
  <si>
    <t>Commando</t>
  </si>
  <si>
    <t>Light Infantry</t>
  </si>
  <si>
    <t>Medium Infantry</t>
  </si>
  <si>
    <t>Heavy Infantry</t>
  </si>
  <si>
    <t>1/5</t>
  </si>
  <si>
    <t>1/4</t>
  </si>
  <si>
    <t>1/3</t>
  </si>
  <si>
    <t>1/1</t>
  </si>
  <si>
    <t>1/20</t>
  </si>
  <si>
    <t>1/16</t>
  </si>
  <si>
    <t>Ships</t>
  </si>
  <si>
    <t>Fixed Def</t>
  </si>
  <si>
    <t>Medium Bomber</t>
  </si>
  <si>
    <t>Medium Interceptor</t>
  </si>
  <si>
    <t>Armor, Carrier, Slow</t>
  </si>
  <si>
    <t>Tender (2)</t>
  </si>
  <si>
    <t>Tender (1)</t>
  </si>
  <si>
    <t>Assault (1)</t>
  </si>
  <si>
    <t>Assault (2)</t>
  </si>
  <si>
    <t>Armor, Assault (2), Tender (4)</t>
  </si>
  <si>
    <t>Marines</t>
  </si>
  <si>
    <t>Compact, Marines</t>
  </si>
  <si>
    <t>2/8</t>
  </si>
  <si>
    <t>d2</t>
  </si>
  <si>
    <t>Armor, Tender (3)</t>
  </si>
  <si>
    <t>Assault (2), Atmospheric</t>
  </si>
  <si>
    <t>3/4</t>
  </si>
  <si>
    <t>Atmospheric</t>
  </si>
  <si>
    <t>Armor, Assault (3), Tender (6)</t>
  </si>
  <si>
    <t>Heavy Marines</t>
  </si>
  <si>
    <t>3/6</t>
  </si>
  <si>
    <t>d3</t>
  </si>
  <si>
    <t>Gunship, Non-Atmospheric</t>
  </si>
  <si>
    <t>Orbital Shipyard</t>
  </si>
  <si>
    <t>xxx</t>
  </si>
  <si>
    <t>Base</t>
  </si>
  <si>
    <t>2</t>
  </si>
  <si>
    <t>Shipyard</t>
  </si>
  <si>
    <t>Basic AS Defsat</t>
  </si>
  <si>
    <t>Basic AF Defsat</t>
  </si>
  <si>
    <t>Basic DV Mine</t>
  </si>
  <si>
    <t>Mine</t>
  </si>
  <si>
    <t>1/24</t>
  </si>
  <si>
    <t>Basic AS Mine</t>
  </si>
  <si>
    <t>Basic AF Mine</t>
  </si>
  <si>
    <t>Cargo Shuttle</t>
  </si>
  <si>
    <t>Supply (1/2)</t>
  </si>
  <si>
    <t>Police Cutter</t>
  </si>
  <si>
    <t>2/12</t>
  </si>
  <si>
    <t>Atmospheric, Police</t>
  </si>
  <si>
    <t>Smuggler</t>
  </si>
  <si>
    <t>3/12</t>
  </si>
  <si>
    <t>Blockade Runner, Fast</t>
  </si>
  <si>
    <t>Warrant Cruiser</t>
  </si>
  <si>
    <t>Boarding (1)</t>
  </si>
  <si>
    <t>Courier</t>
  </si>
  <si>
    <t>3/8</t>
  </si>
  <si>
    <t>Diplomatic, Fast</t>
  </si>
  <si>
    <t>Minesweeper</t>
  </si>
  <si>
    <t>Minesweeper (1)</t>
  </si>
  <si>
    <t>Small Freighter</t>
  </si>
  <si>
    <t>Supply (1)</t>
  </si>
  <si>
    <t>Surveyor</t>
  </si>
  <si>
    <t>Atmospheric, Explorer (1)</t>
  </si>
  <si>
    <t>Troop Ship</t>
  </si>
  <si>
    <t>Tug</t>
  </si>
  <si>
    <t>Towing (1)</t>
  </si>
  <si>
    <t>Medical Frigate</t>
  </si>
  <si>
    <t>Hospital (1)</t>
  </si>
  <si>
    <t>Minelayer</t>
  </si>
  <si>
    <t>Minelayer (1)</t>
  </si>
  <si>
    <t>Scoutship</t>
  </si>
  <si>
    <t>Atmospheric, Scout (1)</t>
  </si>
  <si>
    <t>Large Freighter</t>
  </si>
  <si>
    <t>Supply (2)</t>
  </si>
  <si>
    <t>Mobile Shipyard</t>
  </si>
  <si>
    <t>Mobile Shipyard (3)</t>
  </si>
  <si>
    <t>Planetary Shipyard</t>
  </si>
  <si>
    <t>1</t>
  </si>
  <si>
    <t>10</t>
  </si>
  <si>
    <t>0</t>
  </si>
  <si>
    <t>Supply Depot</t>
  </si>
  <si>
    <t>Militia</t>
  </si>
  <si>
    <t>Mercenary</t>
  </si>
  <si>
    <t>Marines, Mercenary</t>
  </si>
  <si>
    <t>Military Police</t>
  </si>
  <si>
    <t>3</t>
  </si>
  <si>
    <t>Peacekeeper</t>
  </si>
  <si>
    <t>Breaching Pod</t>
  </si>
  <si>
    <t>BP</t>
  </si>
  <si>
    <t>Armor, Carrier, Guardian (2), Slow</t>
  </si>
  <si>
    <t>Armor, Carrier, Guardian (3), Slow</t>
  </si>
  <si>
    <t>Armor</t>
  </si>
  <si>
    <t>3/3</t>
  </si>
  <si>
    <t>Assault Marines</t>
  </si>
  <si>
    <t>Assault Gunboat</t>
  </si>
  <si>
    <t>Interceptor Gunboat</t>
  </si>
  <si>
    <t>Scout (2), Tender (1)</t>
  </si>
  <si>
    <t>Armor, Assault (2), Tender (6)</t>
  </si>
  <si>
    <t>Armor, Assault (3), Tender (8)</t>
  </si>
  <si>
    <t>Armor, Assault (4), Tender (10)</t>
  </si>
  <si>
    <t>Tender (3)</t>
  </si>
  <si>
    <t>Scout (3), Tender (1)</t>
  </si>
  <si>
    <t>Tender (4)</t>
  </si>
  <si>
    <t>Battle Tender I</t>
  </si>
  <si>
    <t>Assault Tender I</t>
  </si>
  <si>
    <t>Scout I</t>
  </si>
  <si>
    <t>Escort I</t>
  </si>
  <si>
    <t>Super Tender I</t>
  </si>
  <si>
    <t>Destroyer II</t>
  </si>
  <si>
    <t>Destroyer I</t>
  </si>
  <si>
    <t>Battle Tender II</t>
  </si>
  <si>
    <t>Assault Tender II</t>
  </si>
  <si>
    <t>Super Tender II</t>
  </si>
  <si>
    <t>Battle Tender III</t>
  </si>
  <si>
    <t>Assault Tender III</t>
  </si>
  <si>
    <t>Super Tender III</t>
  </si>
  <si>
    <t>Destroyer III</t>
  </si>
  <si>
    <t>Scout II</t>
  </si>
  <si>
    <t>Escort II</t>
  </si>
  <si>
    <t>Armor, Tender (6)</t>
  </si>
  <si>
    <t>Heavy Picket</t>
  </si>
  <si>
    <t>Battleship I</t>
  </si>
  <si>
    <t>Super Dreadnought I</t>
  </si>
  <si>
    <t>Battleship II</t>
  </si>
  <si>
    <t>Super Dreadnought II</t>
  </si>
  <si>
    <t>Battleship III</t>
  </si>
  <si>
    <t>Super Dreadnought III</t>
  </si>
  <si>
    <t>Missile</t>
  </si>
  <si>
    <t>Advanced Fighter</t>
  </si>
  <si>
    <t>Fighter Launch Platform I</t>
  </si>
  <si>
    <t>Fighter Launch Platform II</t>
  </si>
  <si>
    <t>Scout (2)</t>
  </si>
  <si>
    <t>Scout III</t>
  </si>
  <si>
    <t>Scout (3)</t>
  </si>
  <si>
    <t>Guardian (1)</t>
  </si>
  <si>
    <t>Guardian (2)</t>
  </si>
  <si>
    <t>Escort Frigate II</t>
  </si>
  <si>
    <t>Escort Frigate I</t>
  </si>
  <si>
    <t>Light Cruiser II</t>
  </si>
  <si>
    <t>Heavy Cruiser II</t>
  </si>
  <si>
    <t>Heavy Cruiser I</t>
  </si>
  <si>
    <t>Light Cruiser I</t>
  </si>
  <si>
    <t>Flak Array I</t>
  </si>
  <si>
    <t>Flak Array II</t>
  </si>
  <si>
    <t>Armor, Disruptor (1)</t>
  </si>
  <si>
    <t>Heavy Cruiser III</t>
  </si>
  <si>
    <t>Heavy Cruiser IV</t>
  </si>
  <si>
    <t>Armor, Disruptor (2)</t>
  </si>
  <si>
    <t>Light Cruiser III</t>
  </si>
  <si>
    <t>Light Cruiser IV</t>
  </si>
  <si>
    <t>Assault Shuttle II</t>
  </si>
  <si>
    <t>Assault Shuttle I</t>
  </si>
  <si>
    <t>Carrier, Missile, Slow</t>
  </si>
  <si>
    <t>Carrier, Missile</t>
  </si>
  <si>
    <t>Mobile Base I</t>
  </si>
  <si>
    <t>Mobile Base II</t>
  </si>
  <si>
    <t>Mobile Base III</t>
  </si>
  <si>
    <t>Mobile Base IV</t>
  </si>
  <si>
    <t>Mobile Base V</t>
  </si>
  <si>
    <t>Mobile Base VI</t>
  </si>
  <si>
    <t>Heavy Base I</t>
  </si>
  <si>
    <t>Heavy Base II</t>
  </si>
  <si>
    <t>Heavy Base III</t>
  </si>
  <si>
    <t>Assault Lander</t>
  </si>
  <si>
    <t>Centurions</t>
  </si>
  <si>
    <t>Compact, Robotic</t>
  </si>
  <si>
    <t>Robotic, Shock</t>
  </si>
  <si>
    <t>Heavy Centurions</t>
  </si>
  <si>
    <t>Raider Bomber</t>
  </si>
  <si>
    <t>Raider Interceptor</t>
  </si>
  <si>
    <t>Heavy Raider</t>
  </si>
  <si>
    <t>Jammer (2)</t>
  </si>
  <si>
    <t>Jammer (3)</t>
  </si>
  <si>
    <t>Jammer (4)</t>
  </si>
  <si>
    <t>Heavy Picket I</t>
  </si>
  <si>
    <t>Fast Picket I</t>
  </si>
  <si>
    <t>Fast</t>
  </si>
  <si>
    <t>Fast Picket II</t>
  </si>
  <si>
    <t>Heavy Picket II</t>
  </si>
  <si>
    <t>Heavy Picket III</t>
  </si>
  <si>
    <t>Resurrection Ship</t>
  </si>
  <si>
    <t>Hospital (2), Mobile Shipyard (2), Slow</t>
  </si>
  <si>
    <t>Scout IV</t>
  </si>
  <si>
    <t>Scout (4)</t>
  </si>
  <si>
    <t>Strike Raider</t>
  </si>
  <si>
    <t>Assault Raider</t>
  </si>
  <si>
    <t>Jamming Satellite I</t>
  </si>
  <si>
    <t>Jamming Satellite II</t>
  </si>
  <si>
    <t>Jamming Satellite III</t>
  </si>
  <si>
    <t>Light Raider</t>
  </si>
  <si>
    <t>Missile, Slow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</si>
</sst>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NumberFormat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/>
    <xf numFmtId="0" fontId="3" fillId="0" borderId="0" xfId="1" applyFont="1"/>
    <xf numFmtId="49" fontId="2" fillId="2" borderId="0" xfId="1" applyNumberFormat="1" applyFont="1" applyFill="1" applyAlignment="1">
      <alignment horizontal="center"/>
    </xf>
    <xf numFmtId="0" fontId="2" fillId="3" borderId="0" xfId="1" applyFont="1" applyFill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4" borderId="0" xfId="0" applyFont="1" applyFill="1"/>
    <xf numFmtId="0" fontId="3" fillId="0" borderId="0" xfId="1" quotePrefix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/>
    <xf numFmtId="0" fontId="2" fillId="2" borderId="0" xfId="1" applyFont="1" applyFill="1" applyAlignment="1"/>
    <xf numFmtId="0" fontId="0" fillId="0" borderId="0" xfId="0" applyAlignment="1"/>
    <xf numFmtId="0" fontId="3" fillId="0" borderId="0" xfId="1" applyNumberFormat="1" applyFont="1" applyFill="1" applyAlignment="1"/>
    <xf numFmtId="0" fontId="3" fillId="0" borderId="0" xfId="1" quotePrefix="1" applyNumberFormat="1" applyFont="1" applyAlignment="1">
      <alignment horizontal="center"/>
    </xf>
    <xf numFmtId="49" fontId="4" fillId="0" borderId="0" xfId="0" quotePrefix="1" applyNumberFormat="1" applyFont="1" applyAlignment="1">
      <alignment horizontal="center"/>
    </xf>
    <xf numFmtId="0" fontId="3" fillId="0" borderId="0" xfId="1" applyNumberFormat="1" applyFont="1" applyFill="1"/>
    <xf numFmtId="49" fontId="4" fillId="0" borderId="0" xfId="0" applyNumberFormat="1" applyFont="1" applyAlignment="1">
      <alignment horizontal="left"/>
    </xf>
    <xf numFmtId="49" fontId="3" fillId="0" borderId="0" xfId="1" quotePrefix="1" applyNumberFormat="1" applyFont="1" applyAlignment="1">
      <alignment horizontal="center"/>
    </xf>
    <xf numFmtId="0" fontId="0" fillId="0" borderId="0" xfId="0" applyFill="1"/>
    <xf numFmtId="0" fontId="2" fillId="0" borderId="0" xfId="1" applyFont="1" applyFill="1"/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C9" sqref="C9"/>
    </sheetView>
  </sheetViews>
  <sheetFormatPr defaultRowHeight="14.25" x14ac:dyDescent="0.2"/>
  <cols>
    <col min="1" max="1" width="18.42578125" style="10" bestFit="1" customWidth="1"/>
    <col min="2" max="3" width="9.140625" style="10"/>
    <col min="4" max="4" width="9.140625" style="11"/>
    <col min="5" max="16384" width="9.140625" style="10"/>
  </cols>
  <sheetData>
    <row r="1" spans="1:8" x14ac:dyDescent="0.2">
      <c r="A1" s="10" t="s">
        <v>26</v>
      </c>
      <c r="B1" s="10" t="s">
        <v>35</v>
      </c>
      <c r="C1" s="10" t="s">
        <v>17</v>
      </c>
      <c r="D1" s="11" t="s">
        <v>18</v>
      </c>
      <c r="E1" s="10" t="s">
        <v>23</v>
      </c>
      <c r="F1" s="10" t="s">
        <v>36</v>
      </c>
      <c r="G1" s="10" t="s">
        <v>70</v>
      </c>
      <c r="H1" s="10" t="s">
        <v>37</v>
      </c>
    </row>
    <row r="2" spans="1:8" x14ac:dyDescent="0.2">
      <c r="A2" s="10" t="s">
        <v>38</v>
      </c>
      <c r="B2" s="12" t="s">
        <v>15</v>
      </c>
      <c r="C2" s="12">
        <v>1</v>
      </c>
      <c r="D2" s="13" t="s">
        <v>32</v>
      </c>
      <c r="E2" s="14" t="s">
        <v>30</v>
      </c>
      <c r="F2" s="12">
        <v>5</v>
      </c>
      <c r="G2" s="12">
        <v>1</v>
      </c>
      <c r="H2" s="15">
        <v>12</v>
      </c>
    </row>
    <row r="3" spans="1:8" x14ac:dyDescent="0.2">
      <c r="A3" s="10" t="s">
        <v>39</v>
      </c>
      <c r="B3" s="12" t="s">
        <v>10</v>
      </c>
      <c r="C3" s="12">
        <v>2</v>
      </c>
      <c r="D3" s="13" t="s">
        <v>29</v>
      </c>
      <c r="E3" s="12">
        <v>1</v>
      </c>
      <c r="F3" s="12">
        <v>7</v>
      </c>
      <c r="G3" s="12">
        <v>2</v>
      </c>
      <c r="H3" s="10" t="s">
        <v>40</v>
      </c>
    </row>
    <row r="4" spans="1:8" x14ac:dyDescent="0.2">
      <c r="A4" s="10" t="s">
        <v>41</v>
      </c>
      <c r="B4" s="12" t="s">
        <v>7</v>
      </c>
      <c r="C4" s="12">
        <v>3</v>
      </c>
      <c r="D4" s="13" t="s">
        <v>42</v>
      </c>
      <c r="E4" s="12">
        <v>1</v>
      </c>
      <c r="F4" s="12">
        <v>9</v>
      </c>
      <c r="G4" s="12">
        <v>3</v>
      </c>
      <c r="H4" s="10" t="s">
        <v>43</v>
      </c>
    </row>
    <row r="5" spans="1:8" x14ac:dyDescent="0.2">
      <c r="A5" s="10" t="s">
        <v>44</v>
      </c>
      <c r="B5" s="12" t="s">
        <v>8</v>
      </c>
      <c r="C5" s="12">
        <v>4</v>
      </c>
      <c r="D5" s="13" t="s">
        <v>45</v>
      </c>
      <c r="E5" s="12">
        <v>2</v>
      </c>
      <c r="F5" s="12">
        <v>14</v>
      </c>
      <c r="G5" s="12">
        <v>4</v>
      </c>
      <c r="H5" s="10" t="s">
        <v>46</v>
      </c>
    </row>
    <row r="6" spans="1:8" x14ac:dyDescent="0.2">
      <c r="A6" s="10" t="s">
        <v>47</v>
      </c>
      <c r="B6" s="12" t="s">
        <v>9</v>
      </c>
      <c r="C6" s="12">
        <v>5</v>
      </c>
      <c r="D6" s="13" t="s">
        <v>48</v>
      </c>
      <c r="E6" s="12">
        <v>2</v>
      </c>
      <c r="F6" s="12">
        <v>17</v>
      </c>
      <c r="G6" s="12">
        <v>5</v>
      </c>
      <c r="H6" s="10" t="s">
        <v>49</v>
      </c>
    </row>
    <row r="7" spans="1:8" x14ac:dyDescent="0.2">
      <c r="A7" s="10" t="s">
        <v>50</v>
      </c>
      <c r="B7" s="12" t="s">
        <v>5</v>
      </c>
      <c r="C7" s="12">
        <v>6</v>
      </c>
      <c r="D7" s="13" t="s">
        <v>31</v>
      </c>
      <c r="E7" s="12">
        <v>3</v>
      </c>
      <c r="F7" s="12">
        <v>21</v>
      </c>
      <c r="G7" s="12">
        <v>6</v>
      </c>
      <c r="H7" s="10" t="s">
        <v>51</v>
      </c>
    </row>
    <row r="8" spans="1:8" x14ac:dyDescent="0.2">
      <c r="B8" s="12" t="s">
        <v>23</v>
      </c>
      <c r="C8" s="12">
        <v>7</v>
      </c>
      <c r="D8" s="13" t="s">
        <v>33</v>
      </c>
      <c r="E8" s="12">
        <f>ROUNDDOWN(C8/2,0)</f>
        <v>3</v>
      </c>
      <c r="F8" s="12">
        <f>C8*3+2</f>
        <v>23</v>
      </c>
      <c r="G8" s="12">
        <v>7</v>
      </c>
      <c r="H8" s="10" t="s">
        <v>52</v>
      </c>
    </row>
    <row r="9" spans="1:8" x14ac:dyDescent="0.2">
      <c r="A9" s="10" t="s">
        <v>53</v>
      </c>
      <c r="B9" s="12" t="s">
        <v>6</v>
      </c>
      <c r="C9" s="12">
        <v>8</v>
      </c>
      <c r="D9" s="13" t="s">
        <v>33</v>
      </c>
      <c r="E9" s="12">
        <v>4</v>
      </c>
      <c r="F9" s="12">
        <v>26</v>
      </c>
      <c r="G9" s="12">
        <v>8</v>
      </c>
      <c r="H9" s="10" t="s">
        <v>54</v>
      </c>
    </row>
    <row r="10" spans="1:8" x14ac:dyDescent="0.2">
      <c r="B10" s="12" t="s">
        <v>68</v>
      </c>
      <c r="C10" s="12">
        <v>9</v>
      </c>
      <c r="D10" s="13" t="s">
        <v>55</v>
      </c>
      <c r="E10" s="12">
        <f>ROUNDDOWN(C10/2,0)</f>
        <v>4</v>
      </c>
      <c r="F10" s="12">
        <f>C10*3+2</f>
        <v>29</v>
      </c>
      <c r="G10" s="12">
        <v>9</v>
      </c>
      <c r="H10" s="10" t="s">
        <v>56</v>
      </c>
    </row>
    <row r="11" spans="1:8" x14ac:dyDescent="0.2">
      <c r="A11" s="10" t="s">
        <v>57</v>
      </c>
      <c r="B11" s="12" t="s">
        <v>4</v>
      </c>
      <c r="C11" s="12">
        <v>10</v>
      </c>
      <c r="D11" s="13" t="s">
        <v>55</v>
      </c>
      <c r="E11" s="12">
        <v>5</v>
      </c>
      <c r="F11" s="12">
        <v>32</v>
      </c>
      <c r="G11" s="12">
        <v>10</v>
      </c>
      <c r="H11" s="10" t="s">
        <v>58</v>
      </c>
    </row>
    <row r="12" spans="1:8" x14ac:dyDescent="0.2">
      <c r="B12" s="12" t="s">
        <v>59</v>
      </c>
      <c r="C12" s="12">
        <v>11</v>
      </c>
      <c r="D12" s="13" t="s">
        <v>60</v>
      </c>
      <c r="E12" s="12">
        <f>ROUNDDOWN(C12/2,0)</f>
        <v>5</v>
      </c>
      <c r="F12" s="12">
        <f>C12*3+2</f>
        <v>35</v>
      </c>
      <c r="G12" s="12">
        <v>11</v>
      </c>
      <c r="H12" s="10" t="s">
        <v>61</v>
      </c>
    </row>
    <row r="13" spans="1:8" x14ac:dyDescent="0.2">
      <c r="A13" s="10" t="s">
        <v>62</v>
      </c>
      <c r="B13" s="12" t="s">
        <v>3</v>
      </c>
      <c r="C13" s="12">
        <v>12</v>
      </c>
      <c r="D13" s="13" t="s">
        <v>60</v>
      </c>
      <c r="E13" s="12">
        <v>6</v>
      </c>
      <c r="F13" s="12">
        <v>38</v>
      </c>
      <c r="G13" s="12">
        <v>12</v>
      </c>
      <c r="H13" s="10" t="s">
        <v>71</v>
      </c>
    </row>
    <row r="14" spans="1:8" x14ac:dyDescent="0.2">
      <c r="B14" s="12" t="s">
        <v>69</v>
      </c>
      <c r="C14" s="12">
        <v>13</v>
      </c>
      <c r="D14" s="13" t="s">
        <v>63</v>
      </c>
      <c r="E14" s="12">
        <f>ROUNDDOWN(C14/2,0)</f>
        <v>6</v>
      </c>
      <c r="F14" s="12">
        <f>C14*3+2</f>
        <v>41</v>
      </c>
      <c r="G14" s="12"/>
    </row>
    <row r="15" spans="1:8" x14ac:dyDescent="0.2">
      <c r="A15" s="10" t="s">
        <v>64</v>
      </c>
      <c r="B15" s="12" t="s">
        <v>16</v>
      </c>
      <c r="C15" s="12">
        <v>14</v>
      </c>
      <c r="D15" s="13" t="s">
        <v>63</v>
      </c>
      <c r="E15" s="12">
        <v>7</v>
      </c>
      <c r="F15" s="12">
        <v>44</v>
      </c>
      <c r="G15" s="12">
        <v>14</v>
      </c>
      <c r="H15" s="10" t="s">
        <v>72</v>
      </c>
    </row>
    <row r="16" spans="1:8" x14ac:dyDescent="0.2">
      <c r="B16" s="12"/>
      <c r="C16" s="12">
        <v>15</v>
      </c>
      <c r="D16" s="13" t="s">
        <v>63</v>
      </c>
      <c r="E16" s="12">
        <f t="shared" ref="E16:E22" si="0">ROUNDDOWN(C16/2,0)</f>
        <v>7</v>
      </c>
      <c r="F16" s="12">
        <f t="shared" ref="F16:F22" si="1">C16*3+2</f>
        <v>47</v>
      </c>
    </row>
    <row r="17" spans="1:23" x14ac:dyDescent="0.2">
      <c r="B17" s="12"/>
      <c r="C17" s="12">
        <v>16</v>
      </c>
      <c r="D17" s="13" t="s">
        <v>66</v>
      </c>
      <c r="E17" s="12">
        <f t="shared" si="0"/>
        <v>8</v>
      </c>
      <c r="F17" s="12">
        <f t="shared" si="1"/>
        <v>50</v>
      </c>
      <c r="G17" s="12">
        <v>16</v>
      </c>
      <c r="H17" s="10" t="s">
        <v>73</v>
      </c>
    </row>
    <row r="18" spans="1:23" x14ac:dyDescent="0.2">
      <c r="B18" s="12"/>
      <c r="C18" s="12">
        <v>17</v>
      </c>
      <c r="D18" s="13" t="s">
        <v>66</v>
      </c>
      <c r="E18" s="12">
        <f t="shared" si="0"/>
        <v>8</v>
      </c>
      <c r="F18" s="12">
        <f t="shared" si="1"/>
        <v>53</v>
      </c>
    </row>
    <row r="19" spans="1:23" x14ac:dyDescent="0.2">
      <c r="A19" s="10" t="s">
        <v>75</v>
      </c>
      <c r="B19" s="12" t="s">
        <v>65</v>
      </c>
      <c r="C19" s="12">
        <v>18</v>
      </c>
      <c r="D19" s="13" t="s">
        <v>66</v>
      </c>
      <c r="E19" s="12">
        <f t="shared" si="0"/>
        <v>9</v>
      </c>
      <c r="F19" s="12">
        <f t="shared" si="1"/>
        <v>56</v>
      </c>
      <c r="G19" s="12">
        <v>18</v>
      </c>
      <c r="H19" s="10" t="s">
        <v>74</v>
      </c>
    </row>
    <row r="20" spans="1:23" x14ac:dyDescent="0.2">
      <c r="B20" s="12"/>
      <c r="C20" s="12">
        <v>19</v>
      </c>
      <c r="D20" s="13" t="s">
        <v>67</v>
      </c>
      <c r="E20" s="12">
        <f t="shared" si="0"/>
        <v>9</v>
      </c>
      <c r="F20" s="12">
        <f t="shared" si="1"/>
        <v>59</v>
      </c>
    </row>
    <row r="21" spans="1:23" x14ac:dyDescent="0.2">
      <c r="B21" s="12"/>
      <c r="C21" s="12">
        <v>20</v>
      </c>
      <c r="D21" s="13" t="s">
        <v>67</v>
      </c>
      <c r="E21" s="12">
        <f t="shared" si="0"/>
        <v>10</v>
      </c>
      <c r="F21" s="12">
        <f t="shared" si="1"/>
        <v>62</v>
      </c>
    </row>
    <row r="22" spans="1:23" x14ac:dyDescent="0.2">
      <c r="B22" s="12"/>
      <c r="C22" s="12">
        <v>21</v>
      </c>
      <c r="D22" s="13" t="s">
        <v>67</v>
      </c>
      <c r="E22" s="12">
        <f t="shared" si="0"/>
        <v>10</v>
      </c>
      <c r="F22" s="12">
        <f t="shared" si="1"/>
        <v>65</v>
      </c>
    </row>
    <row r="26" spans="1:23" x14ac:dyDescent="0.2">
      <c r="B26" s="10">
        <v>1</v>
      </c>
      <c r="C26" s="10">
        <v>2</v>
      </c>
      <c r="D26" s="10">
        <v>3</v>
      </c>
      <c r="E26" s="10">
        <v>4</v>
      </c>
      <c r="F26" s="10">
        <v>5</v>
      </c>
      <c r="G26" s="10">
        <v>6</v>
      </c>
      <c r="H26" s="10">
        <v>7</v>
      </c>
      <c r="I26" s="10">
        <v>8</v>
      </c>
      <c r="J26" s="10">
        <v>9</v>
      </c>
      <c r="K26" s="10">
        <v>10</v>
      </c>
      <c r="L26" s="10">
        <v>11</v>
      </c>
      <c r="M26" s="10">
        <v>12</v>
      </c>
      <c r="N26" s="10">
        <v>13</v>
      </c>
      <c r="O26" s="10">
        <v>14</v>
      </c>
      <c r="P26" s="10">
        <v>15</v>
      </c>
      <c r="Q26" s="10">
        <v>16</v>
      </c>
      <c r="R26" s="10">
        <v>17</v>
      </c>
      <c r="S26" s="10">
        <v>18</v>
      </c>
      <c r="T26" s="10">
        <v>19</v>
      </c>
      <c r="U26" s="10">
        <v>20</v>
      </c>
      <c r="V26" s="10">
        <v>21</v>
      </c>
    </row>
    <row r="27" spans="1:23" x14ac:dyDescent="0.2">
      <c r="B27" s="10">
        <v>5</v>
      </c>
      <c r="C27" s="10">
        <v>7</v>
      </c>
      <c r="D27" s="10">
        <v>9</v>
      </c>
      <c r="E27" s="10">
        <v>14</v>
      </c>
      <c r="F27" s="10">
        <v>17</v>
      </c>
      <c r="G27" s="10">
        <v>21</v>
      </c>
      <c r="H27" s="10">
        <v>23</v>
      </c>
      <c r="I27" s="10">
        <v>26</v>
      </c>
      <c r="J27" s="10">
        <v>29</v>
      </c>
      <c r="K27" s="10">
        <v>32</v>
      </c>
      <c r="L27" s="10">
        <v>35</v>
      </c>
      <c r="M27" s="10">
        <v>38</v>
      </c>
      <c r="N27" s="10">
        <v>41</v>
      </c>
      <c r="O27" s="10">
        <v>44</v>
      </c>
      <c r="P27" s="10">
        <v>47</v>
      </c>
      <c r="Q27" s="10">
        <v>50</v>
      </c>
      <c r="R27" s="10">
        <v>53</v>
      </c>
      <c r="S27" s="10">
        <v>56</v>
      </c>
      <c r="T27" s="10">
        <v>59</v>
      </c>
      <c r="U27" s="10">
        <v>62</v>
      </c>
      <c r="V27" s="10">
        <v>65</v>
      </c>
    </row>
    <row r="28" spans="1:23" x14ac:dyDescent="0.2">
      <c r="D28" s="10"/>
    </row>
    <row r="29" spans="1:23" x14ac:dyDescent="0.2">
      <c r="A29" s="16">
        <v>0</v>
      </c>
      <c r="B29" s="10">
        <f t="shared" ref="B29:Q44" si="2">B$27+ROUND(($A29-0)/24*B$26,0)</f>
        <v>5</v>
      </c>
      <c r="C29" s="10">
        <f t="shared" si="2"/>
        <v>7</v>
      </c>
      <c r="D29" s="10">
        <f t="shared" si="2"/>
        <v>9</v>
      </c>
      <c r="E29" s="10">
        <f t="shared" si="2"/>
        <v>14</v>
      </c>
      <c r="F29" s="10">
        <f t="shared" si="2"/>
        <v>17</v>
      </c>
      <c r="G29" s="10">
        <f t="shared" si="2"/>
        <v>21</v>
      </c>
      <c r="H29" s="10">
        <f t="shared" si="2"/>
        <v>23</v>
      </c>
      <c r="I29" s="10">
        <f t="shared" si="2"/>
        <v>26</v>
      </c>
      <c r="J29" s="10">
        <f t="shared" si="2"/>
        <v>29</v>
      </c>
      <c r="K29" s="10">
        <f t="shared" si="2"/>
        <v>32</v>
      </c>
      <c r="L29" s="10">
        <f t="shared" si="2"/>
        <v>35</v>
      </c>
      <c r="M29" s="10">
        <f t="shared" si="2"/>
        <v>38</v>
      </c>
      <c r="N29" s="10">
        <f t="shared" si="2"/>
        <v>41</v>
      </c>
      <c r="O29" s="10">
        <f t="shared" si="2"/>
        <v>44</v>
      </c>
      <c r="P29" s="10">
        <f t="shared" si="2"/>
        <v>47</v>
      </c>
      <c r="Q29" s="10">
        <f t="shared" si="2"/>
        <v>50</v>
      </c>
      <c r="R29" s="10">
        <f t="shared" ref="R29:V43" si="3">R$27+ROUND(($A29-0)/24*R$26,0)</f>
        <v>53</v>
      </c>
      <c r="S29" s="10">
        <f t="shared" si="3"/>
        <v>56</v>
      </c>
      <c r="T29" s="10">
        <f t="shared" si="3"/>
        <v>59</v>
      </c>
      <c r="U29" s="10">
        <f t="shared" si="3"/>
        <v>62</v>
      </c>
      <c r="V29" s="10">
        <f t="shared" si="3"/>
        <v>65</v>
      </c>
      <c r="W29" s="16">
        <v>0</v>
      </c>
    </row>
    <row r="30" spans="1:23" x14ac:dyDescent="0.2">
      <c r="A30" s="16">
        <v>1</v>
      </c>
      <c r="B30" s="10">
        <f t="shared" si="2"/>
        <v>5</v>
      </c>
      <c r="C30" s="10">
        <f t="shared" si="2"/>
        <v>7</v>
      </c>
      <c r="D30" s="10">
        <f t="shared" si="2"/>
        <v>9</v>
      </c>
      <c r="E30" s="10">
        <f t="shared" si="2"/>
        <v>14</v>
      </c>
      <c r="F30" s="10">
        <f t="shared" si="2"/>
        <v>17</v>
      </c>
      <c r="G30" s="10">
        <f t="shared" si="2"/>
        <v>21</v>
      </c>
      <c r="H30" s="10">
        <f t="shared" si="2"/>
        <v>23</v>
      </c>
      <c r="I30" s="10">
        <f t="shared" si="2"/>
        <v>26</v>
      </c>
      <c r="J30" s="10">
        <f t="shared" si="2"/>
        <v>29</v>
      </c>
      <c r="K30" s="10">
        <f t="shared" si="2"/>
        <v>32</v>
      </c>
      <c r="L30" s="10">
        <f t="shared" si="2"/>
        <v>35</v>
      </c>
      <c r="M30" s="17">
        <f t="shared" si="2"/>
        <v>39</v>
      </c>
      <c r="N30" s="17">
        <f t="shared" si="2"/>
        <v>42</v>
      </c>
      <c r="O30" s="17">
        <f t="shared" si="2"/>
        <v>45</v>
      </c>
      <c r="P30" s="17">
        <f t="shared" si="2"/>
        <v>48</v>
      </c>
      <c r="Q30" s="17">
        <f t="shared" si="2"/>
        <v>51</v>
      </c>
      <c r="R30" s="17">
        <f t="shared" si="3"/>
        <v>54</v>
      </c>
      <c r="S30" s="17">
        <f t="shared" si="3"/>
        <v>57</v>
      </c>
      <c r="T30" s="17">
        <f t="shared" si="3"/>
        <v>60</v>
      </c>
      <c r="U30" s="17">
        <f t="shared" si="3"/>
        <v>63</v>
      </c>
      <c r="V30" s="17">
        <f t="shared" si="3"/>
        <v>66</v>
      </c>
      <c r="W30" s="16">
        <v>1</v>
      </c>
    </row>
    <row r="31" spans="1:23" x14ac:dyDescent="0.2">
      <c r="A31" s="16">
        <v>2</v>
      </c>
      <c r="B31" s="10">
        <f t="shared" si="2"/>
        <v>5</v>
      </c>
      <c r="C31" s="10">
        <f t="shared" si="2"/>
        <v>7</v>
      </c>
      <c r="D31" s="10">
        <f t="shared" si="2"/>
        <v>9</v>
      </c>
      <c r="E31" s="10">
        <f t="shared" si="2"/>
        <v>14</v>
      </c>
      <c r="F31" s="10">
        <f t="shared" si="2"/>
        <v>17</v>
      </c>
      <c r="G31" s="17">
        <f t="shared" si="2"/>
        <v>22</v>
      </c>
      <c r="H31" s="17">
        <f t="shared" si="2"/>
        <v>24</v>
      </c>
      <c r="I31" s="17">
        <f t="shared" si="2"/>
        <v>27</v>
      </c>
      <c r="J31" s="17">
        <f t="shared" si="2"/>
        <v>30</v>
      </c>
      <c r="K31" s="17">
        <f t="shared" si="2"/>
        <v>33</v>
      </c>
      <c r="L31" s="17">
        <f t="shared" si="2"/>
        <v>36</v>
      </c>
      <c r="M31" s="10">
        <f t="shared" si="2"/>
        <v>39</v>
      </c>
      <c r="N31" s="10">
        <f t="shared" si="2"/>
        <v>42</v>
      </c>
      <c r="O31" s="10">
        <f t="shared" si="2"/>
        <v>45</v>
      </c>
      <c r="P31" s="10">
        <f t="shared" si="2"/>
        <v>48</v>
      </c>
      <c r="Q31" s="10">
        <f t="shared" si="2"/>
        <v>51</v>
      </c>
      <c r="R31" s="10">
        <f t="shared" si="3"/>
        <v>54</v>
      </c>
      <c r="S31" s="17">
        <f t="shared" si="3"/>
        <v>58</v>
      </c>
      <c r="T31" s="17">
        <f t="shared" si="3"/>
        <v>61</v>
      </c>
      <c r="U31" s="17">
        <f t="shared" si="3"/>
        <v>64</v>
      </c>
      <c r="V31" s="17">
        <f t="shared" si="3"/>
        <v>67</v>
      </c>
      <c r="W31" s="16">
        <v>2</v>
      </c>
    </row>
    <row r="32" spans="1:23" x14ac:dyDescent="0.2">
      <c r="A32" s="16">
        <v>3</v>
      </c>
      <c r="B32" s="10">
        <f t="shared" si="2"/>
        <v>5</v>
      </c>
      <c r="C32" s="10">
        <f t="shared" si="2"/>
        <v>7</v>
      </c>
      <c r="D32" s="10">
        <f t="shared" si="2"/>
        <v>9</v>
      </c>
      <c r="E32" s="17">
        <f t="shared" si="2"/>
        <v>15</v>
      </c>
      <c r="F32" s="17">
        <f t="shared" si="2"/>
        <v>18</v>
      </c>
      <c r="G32" s="10">
        <f t="shared" si="2"/>
        <v>22</v>
      </c>
      <c r="H32" s="10">
        <f t="shared" si="2"/>
        <v>24</v>
      </c>
      <c r="I32" s="10">
        <f t="shared" si="2"/>
        <v>27</v>
      </c>
      <c r="J32" s="10">
        <f t="shared" si="2"/>
        <v>30</v>
      </c>
      <c r="K32" s="10">
        <f t="shared" si="2"/>
        <v>33</v>
      </c>
      <c r="L32" s="10">
        <f t="shared" si="2"/>
        <v>36</v>
      </c>
      <c r="M32" s="17">
        <f t="shared" si="2"/>
        <v>40</v>
      </c>
      <c r="N32" s="17">
        <f t="shared" si="2"/>
        <v>43</v>
      </c>
      <c r="O32" s="17">
        <f t="shared" si="2"/>
        <v>46</v>
      </c>
      <c r="P32" s="17">
        <f t="shared" si="2"/>
        <v>49</v>
      </c>
      <c r="Q32" s="17">
        <f t="shared" si="2"/>
        <v>52</v>
      </c>
      <c r="R32" s="17">
        <f t="shared" si="3"/>
        <v>55</v>
      </c>
      <c r="S32" s="10">
        <f t="shared" si="3"/>
        <v>58</v>
      </c>
      <c r="T32" s="10">
        <f t="shared" si="3"/>
        <v>61</v>
      </c>
      <c r="U32" s="17">
        <f t="shared" si="3"/>
        <v>65</v>
      </c>
      <c r="V32" s="17">
        <f t="shared" si="3"/>
        <v>68</v>
      </c>
      <c r="W32" s="16">
        <v>3</v>
      </c>
    </row>
    <row r="33" spans="1:23" x14ac:dyDescent="0.2">
      <c r="A33" s="16">
        <v>4</v>
      </c>
      <c r="B33" s="10">
        <f t="shared" si="2"/>
        <v>5</v>
      </c>
      <c r="C33" s="10">
        <f t="shared" si="2"/>
        <v>7</v>
      </c>
      <c r="D33" s="17">
        <f t="shared" si="2"/>
        <v>10</v>
      </c>
      <c r="E33" s="10">
        <f t="shared" si="2"/>
        <v>15</v>
      </c>
      <c r="F33" s="10">
        <f t="shared" si="2"/>
        <v>18</v>
      </c>
      <c r="G33" s="10">
        <f t="shared" si="2"/>
        <v>22</v>
      </c>
      <c r="H33" s="10">
        <f t="shared" si="2"/>
        <v>24</v>
      </c>
      <c r="I33" s="10">
        <f t="shared" si="2"/>
        <v>27</v>
      </c>
      <c r="J33" s="17">
        <f t="shared" si="2"/>
        <v>31</v>
      </c>
      <c r="K33" s="17">
        <f t="shared" si="2"/>
        <v>34</v>
      </c>
      <c r="L33" s="17">
        <f t="shared" si="2"/>
        <v>37</v>
      </c>
      <c r="M33" s="10">
        <f t="shared" si="2"/>
        <v>40</v>
      </c>
      <c r="N33" s="10">
        <f t="shared" si="2"/>
        <v>43</v>
      </c>
      <c r="O33" s="10">
        <f t="shared" si="2"/>
        <v>46</v>
      </c>
      <c r="P33" s="17">
        <f t="shared" si="2"/>
        <v>50</v>
      </c>
      <c r="Q33" s="17">
        <f t="shared" si="2"/>
        <v>53</v>
      </c>
      <c r="R33" s="17">
        <f t="shared" si="3"/>
        <v>56</v>
      </c>
      <c r="S33" s="17">
        <f t="shared" si="3"/>
        <v>59</v>
      </c>
      <c r="T33" s="17">
        <f t="shared" si="3"/>
        <v>62</v>
      </c>
      <c r="U33" s="10">
        <f t="shared" si="3"/>
        <v>65</v>
      </c>
      <c r="V33" s="17">
        <f t="shared" si="3"/>
        <v>69</v>
      </c>
      <c r="W33" s="16">
        <v>4</v>
      </c>
    </row>
    <row r="34" spans="1:23" x14ac:dyDescent="0.2">
      <c r="A34" s="16">
        <v>5</v>
      </c>
      <c r="B34" s="10">
        <f t="shared" si="2"/>
        <v>5</v>
      </c>
      <c r="C34" s="10">
        <f t="shared" si="2"/>
        <v>7</v>
      </c>
      <c r="D34" s="10">
        <f t="shared" si="2"/>
        <v>10</v>
      </c>
      <c r="E34" s="10">
        <f t="shared" si="2"/>
        <v>15</v>
      </c>
      <c r="F34" s="10">
        <f t="shared" si="2"/>
        <v>18</v>
      </c>
      <c r="G34" s="10">
        <f t="shared" si="2"/>
        <v>22</v>
      </c>
      <c r="H34" s="10">
        <f t="shared" si="2"/>
        <v>24</v>
      </c>
      <c r="I34" s="17">
        <f t="shared" si="2"/>
        <v>28</v>
      </c>
      <c r="J34" s="10">
        <f t="shared" si="2"/>
        <v>31</v>
      </c>
      <c r="K34" s="10">
        <f t="shared" si="2"/>
        <v>34</v>
      </c>
      <c r="L34" s="10">
        <f t="shared" si="2"/>
        <v>37</v>
      </c>
      <c r="M34" s="17">
        <f t="shared" si="2"/>
        <v>41</v>
      </c>
      <c r="N34" s="17">
        <f t="shared" si="2"/>
        <v>44</v>
      </c>
      <c r="O34" s="17">
        <f t="shared" si="2"/>
        <v>47</v>
      </c>
      <c r="P34" s="10">
        <f t="shared" si="2"/>
        <v>50</v>
      </c>
      <c r="Q34" s="10">
        <f t="shared" si="2"/>
        <v>53</v>
      </c>
      <c r="R34" s="17">
        <f t="shared" si="3"/>
        <v>57</v>
      </c>
      <c r="S34" s="17">
        <f t="shared" si="3"/>
        <v>60</v>
      </c>
      <c r="T34" s="17">
        <f t="shared" si="3"/>
        <v>63</v>
      </c>
      <c r="U34" s="17">
        <f t="shared" si="3"/>
        <v>66</v>
      </c>
      <c r="V34" s="10">
        <f t="shared" si="3"/>
        <v>69</v>
      </c>
      <c r="W34" s="16">
        <v>5</v>
      </c>
    </row>
    <row r="35" spans="1:23" x14ac:dyDescent="0.2">
      <c r="A35" s="16">
        <v>6</v>
      </c>
      <c r="B35" s="10">
        <f t="shared" si="2"/>
        <v>5</v>
      </c>
      <c r="C35" s="17">
        <f t="shared" si="2"/>
        <v>8</v>
      </c>
      <c r="D35" s="10">
        <f t="shared" si="2"/>
        <v>10</v>
      </c>
      <c r="E35" s="10">
        <f t="shared" si="2"/>
        <v>15</v>
      </c>
      <c r="F35" s="10">
        <f t="shared" si="2"/>
        <v>18</v>
      </c>
      <c r="G35" s="17">
        <f t="shared" si="2"/>
        <v>23</v>
      </c>
      <c r="H35" s="17">
        <f t="shared" si="2"/>
        <v>25</v>
      </c>
      <c r="I35" s="10">
        <f t="shared" si="2"/>
        <v>28</v>
      </c>
      <c r="J35" s="10">
        <f t="shared" si="2"/>
        <v>31</v>
      </c>
      <c r="K35" s="17">
        <f t="shared" si="2"/>
        <v>35</v>
      </c>
      <c r="L35" s="17">
        <f t="shared" si="2"/>
        <v>38</v>
      </c>
      <c r="M35" s="10">
        <f t="shared" si="2"/>
        <v>41</v>
      </c>
      <c r="N35" s="10">
        <f t="shared" si="2"/>
        <v>44</v>
      </c>
      <c r="O35" s="17">
        <f t="shared" si="2"/>
        <v>48</v>
      </c>
      <c r="P35" s="17">
        <f t="shared" si="2"/>
        <v>51</v>
      </c>
      <c r="Q35" s="17">
        <f t="shared" si="2"/>
        <v>54</v>
      </c>
      <c r="R35" s="10">
        <f t="shared" si="3"/>
        <v>57</v>
      </c>
      <c r="S35" s="17">
        <f t="shared" si="3"/>
        <v>61</v>
      </c>
      <c r="T35" s="17">
        <f t="shared" si="3"/>
        <v>64</v>
      </c>
      <c r="U35" s="17">
        <f t="shared" si="3"/>
        <v>67</v>
      </c>
      <c r="V35" s="17">
        <f t="shared" si="3"/>
        <v>70</v>
      </c>
      <c r="W35" s="16">
        <v>6</v>
      </c>
    </row>
    <row r="36" spans="1:23" x14ac:dyDescent="0.2">
      <c r="A36" s="16">
        <v>7</v>
      </c>
      <c r="B36" s="10">
        <f t="shared" si="2"/>
        <v>5</v>
      </c>
      <c r="C36" s="10">
        <f t="shared" si="2"/>
        <v>8</v>
      </c>
      <c r="D36" s="10">
        <f t="shared" si="2"/>
        <v>10</v>
      </c>
      <c r="E36" s="10">
        <f t="shared" si="2"/>
        <v>15</v>
      </c>
      <c r="F36" s="10">
        <f t="shared" si="2"/>
        <v>18</v>
      </c>
      <c r="G36" s="10">
        <f t="shared" si="2"/>
        <v>23</v>
      </c>
      <c r="H36" s="10">
        <f t="shared" si="2"/>
        <v>25</v>
      </c>
      <c r="I36" s="10">
        <f t="shared" si="2"/>
        <v>28</v>
      </c>
      <c r="J36" s="17">
        <f t="shared" si="2"/>
        <v>32</v>
      </c>
      <c r="K36" s="10">
        <f t="shared" si="2"/>
        <v>35</v>
      </c>
      <c r="L36" s="10">
        <f t="shared" si="2"/>
        <v>38</v>
      </c>
      <c r="M36" s="17">
        <f t="shared" si="2"/>
        <v>42</v>
      </c>
      <c r="N36" s="17">
        <f t="shared" si="2"/>
        <v>45</v>
      </c>
      <c r="O36" s="10">
        <f t="shared" si="2"/>
        <v>48</v>
      </c>
      <c r="P36" s="10">
        <f t="shared" si="2"/>
        <v>51</v>
      </c>
      <c r="Q36" s="17">
        <f t="shared" si="2"/>
        <v>55</v>
      </c>
      <c r="R36" s="17">
        <f t="shared" si="3"/>
        <v>58</v>
      </c>
      <c r="S36" s="10">
        <f t="shared" si="3"/>
        <v>61</v>
      </c>
      <c r="T36" s="17">
        <f t="shared" si="3"/>
        <v>65</v>
      </c>
      <c r="U36" s="17">
        <f t="shared" si="3"/>
        <v>68</v>
      </c>
      <c r="V36" s="17">
        <f t="shared" si="3"/>
        <v>71</v>
      </c>
      <c r="W36" s="16">
        <v>7</v>
      </c>
    </row>
    <row r="37" spans="1:23" x14ac:dyDescent="0.2">
      <c r="A37" s="16">
        <v>8</v>
      </c>
      <c r="B37" s="10">
        <f t="shared" si="2"/>
        <v>5</v>
      </c>
      <c r="C37" s="10">
        <f t="shared" si="2"/>
        <v>8</v>
      </c>
      <c r="D37" s="10">
        <f t="shared" si="2"/>
        <v>10</v>
      </c>
      <c r="E37" s="10">
        <f t="shared" si="2"/>
        <v>15</v>
      </c>
      <c r="F37" s="17">
        <f t="shared" si="2"/>
        <v>19</v>
      </c>
      <c r="G37" s="10">
        <f t="shared" si="2"/>
        <v>23</v>
      </c>
      <c r="H37" s="10">
        <f t="shared" si="2"/>
        <v>25</v>
      </c>
      <c r="I37" s="17">
        <f t="shared" si="2"/>
        <v>29</v>
      </c>
      <c r="J37" s="10">
        <f t="shared" si="2"/>
        <v>32</v>
      </c>
      <c r="K37" s="10">
        <f t="shared" si="2"/>
        <v>35</v>
      </c>
      <c r="L37" s="17">
        <f t="shared" si="2"/>
        <v>39</v>
      </c>
      <c r="M37" s="10">
        <f t="shared" si="2"/>
        <v>42</v>
      </c>
      <c r="N37" s="10">
        <f t="shared" si="2"/>
        <v>45</v>
      </c>
      <c r="O37" s="17">
        <f t="shared" si="2"/>
        <v>49</v>
      </c>
      <c r="P37" s="17">
        <f t="shared" si="2"/>
        <v>52</v>
      </c>
      <c r="Q37" s="10">
        <f t="shared" si="2"/>
        <v>55</v>
      </c>
      <c r="R37" s="17">
        <f t="shared" si="3"/>
        <v>59</v>
      </c>
      <c r="S37" s="17">
        <f t="shared" si="3"/>
        <v>62</v>
      </c>
      <c r="T37" s="10">
        <f t="shared" si="3"/>
        <v>65</v>
      </c>
      <c r="U37" s="17">
        <f t="shared" si="3"/>
        <v>69</v>
      </c>
      <c r="V37" s="17">
        <f t="shared" si="3"/>
        <v>72</v>
      </c>
      <c r="W37" s="16">
        <v>8</v>
      </c>
    </row>
    <row r="38" spans="1:23" x14ac:dyDescent="0.2">
      <c r="A38" s="16">
        <v>9</v>
      </c>
      <c r="B38" s="10">
        <f t="shared" si="2"/>
        <v>5</v>
      </c>
      <c r="C38" s="10">
        <f t="shared" si="2"/>
        <v>8</v>
      </c>
      <c r="D38" s="10">
        <f t="shared" si="2"/>
        <v>10</v>
      </c>
      <c r="E38" s="17">
        <f t="shared" si="2"/>
        <v>16</v>
      </c>
      <c r="F38" s="10">
        <f t="shared" si="2"/>
        <v>19</v>
      </c>
      <c r="G38" s="10">
        <f t="shared" si="2"/>
        <v>23</v>
      </c>
      <c r="H38" s="17">
        <f t="shared" si="2"/>
        <v>26</v>
      </c>
      <c r="I38" s="10">
        <f t="shared" si="2"/>
        <v>29</v>
      </c>
      <c r="J38" s="10">
        <f t="shared" si="2"/>
        <v>32</v>
      </c>
      <c r="K38" s="17">
        <f t="shared" si="2"/>
        <v>36</v>
      </c>
      <c r="L38" s="10">
        <f t="shared" si="2"/>
        <v>39</v>
      </c>
      <c r="M38" s="17">
        <f t="shared" si="2"/>
        <v>43</v>
      </c>
      <c r="N38" s="17">
        <f t="shared" si="2"/>
        <v>46</v>
      </c>
      <c r="O38" s="10">
        <f t="shared" si="2"/>
        <v>49</v>
      </c>
      <c r="P38" s="17">
        <f t="shared" si="2"/>
        <v>53</v>
      </c>
      <c r="Q38" s="17">
        <f t="shared" si="2"/>
        <v>56</v>
      </c>
      <c r="R38" s="10">
        <f t="shared" si="3"/>
        <v>59</v>
      </c>
      <c r="S38" s="17">
        <f t="shared" si="3"/>
        <v>63</v>
      </c>
      <c r="T38" s="17">
        <f t="shared" si="3"/>
        <v>66</v>
      </c>
      <c r="U38" s="17">
        <f t="shared" si="3"/>
        <v>70</v>
      </c>
      <c r="V38" s="17">
        <f t="shared" si="3"/>
        <v>73</v>
      </c>
      <c r="W38" s="16">
        <v>9</v>
      </c>
    </row>
    <row r="39" spans="1:23" x14ac:dyDescent="0.2">
      <c r="A39" s="16">
        <v>10</v>
      </c>
      <c r="B39" s="10">
        <f t="shared" si="2"/>
        <v>5</v>
      </c>
      <c r="C39" s="10">
        <f t="shared" si="2"/>
        <v>8</v>
      </c>
      <c r="D39" s="10">
        <f t="shared" si="2"/>
        <v>10</v>
      </c>
      <c r="E39" s="10">
        <f t="shared" si="2"/>
        <v>16</v>
      </c>
      <c r="F39" s="10">
        <f t="shared" si="2"/>
        <v>19</v>
      </c>
      <c r="G39" s="17">
        <f t="shared" si="2"/>
        <v>24</v>
      </c>
      <c r="H39" s="10">
        <f t="shared" si="2"/>
        <v>26</v>
      </c>
      <c r="I39" s="10">
        <f t="shared" si="2"/>
        <v>29</v>
      </c>
      <c r="J39" s="17">
        <f t="shared" si="2"/>
        <v>33</v>
      </c>
      <c r="K39" s="10">
        <f t="shared" si="2"/>
        <v>36</v>
      </c>
      <c r="L39" s="17">
        <f t="shared" si="2"/>
        <v>40</v>
      </c>
      <c r="M39" s="10">
        <f t="shared" si="2"/>
        <v>43</v>
      </c>
      <c r="N39" s="10">
        <f t="shared" si="2"/>
        <v>46</v>
      </c>
      <c r="O39" s="17">
        <f t="shared" si="2"/>
        <v>50</v>
      </c>
      <c r="P39" s="10">
        <f t="shared" si="2"/>
        <v>53</v>
      </c>
      <c r="Q39" s="17">
        <f t="shared" si="2"/>
        <v>57</v>
      </c>
      <c r="R39" s="17">
        <f t="shared" si="3"/>
        <v>60</v>
      </c>
      <c r="S39" s="17">
        <f t="shared" si="3"/>
        <v>64</v>
      </c>
      <c r="T39" s="17">
        <f t="shared" si="3"/>
        <v>67</v>
      </c>
      <c r="U39" s="10">
        <f t="shared" si="3"/>
        <v>70</v>
      </c>
      <c r="V39" s="17">
        <f t="shared" si="3"/>
        <v>74</v>
      </c>
      <c r="W39" s="16">
        <v>10</v>
      </c>
    </row>
    <row r="40" spans="1:23" x14ac:dyDescent="0.2">
      <c r="A40" s="16">
        <v>11</v>
      </c>
      <c r="B40" s="10">
        <f t="shared" si="2"/>
        <v>5</v>
      </c>
      <c r="C40" s="10">
        <f t="shared" si="2"/>
        <v>8</v>
      </c>
      <c r="D40" s="10">
        <f t="shared" si="2"/>
        <v>10</v>
      </c>
      <c r="E40" s="10">
        <f t="shared" si="2"/>
        <v>16</v>
      </c>
      <c r="F40" s="10">
        <f t="shared" si="2"/>
        <v>19</v>
      </c>
      <c r="G40" s="10">
        <f t="shared" si="2"/>
        <v>24</v>
      </c>
      <c r="H40" s="10">
        <f t="shared" si="2"/>
        <v>26</v>
      </c>
      <c r="I40" s="17">
        <f t="shared" si="2"/>
        <v>30</v>
      </c>
      <c r="J40" s="10">
        <f t="shared" si="2"/>
        <v>33</v>
      </c>
      <c r="K40" s="17">
        <f t="shared" si="2"/>
        <v>37</v>
      </c>
      <c r="L40" s="10">
        <f t="shared" si="2"/>
        <v>40</v>
      </c>
      <c r="M40" s="17">
        <f t="shared" si="2"/>
        <v>44</v>
      </c>
      <c r="N40" s="17">
        <f t="shared" si="2"/>
        <v>47</v>
      </c>
      <c r="O40" s="10">
        <f t="shared" si="2"/>
        <v>50</v>
      </c>
      <c r="P40" s="17">
        <f t="shared" si="2"/>
        <v>54</v>
      </c>
      <c r="Q40" s="10">
        <f t="shared" si="2"/>
        <v>57</v>
      </c>
      <c r="R40" s="17">
        <f t="shared" si="3"/>
        <v>61</v>
      </c>
      <c r="S40" s="10">
        <f t="shared" si="3"/>
        <v>64</v>
      </c>
      <c r="T40" s="17">
        <f t="shared" si="3"/>
        <v>68</v>
      </c>
      <c r="U40" s="17">
        <f t="shared" si="3"/>
        <v>71</v>
      </c>
      <c r="V40" s="17">
        <f t="shared" si="3"/>
        <v>75</v>
      </c>
      <c r="W40" s="16">
        <v>11</v>
      </c>
    </row>
    <row r="41" spans="1:23" x14ac:dyDescent="0.2">
      <c r="A41" s="16">
        <v>12</v>
      </c>
      <c r="B41" s="17">
        <f t="shared" si="2"/>
        <v>6</v>
      </c>
      <c r="C41" s="10">
        <f t="shared" si="2"/>
        <v>8</v>
      </c>
      <c r="D41" s="17">
        <f t="shared" si="2"/>
        <v>11</v>
      </c>
      <c r="E41" s="10">
        <f t="shared" si="2"/>
        <v>16</v>
      </c>
      <c r="F41" s="17">
        <f t="shared" si="2"/>
        <v>20</v>
      </c>
      <c r="G41" s="10">
        <f t="shared" si="2"/>
        <v>24</v>
      </c>
      <c r="H41" s="17">
        <f t="shared" si="2"/>
        <v>27</v>
      </c>
      <c r="I41" s="10">
        <f t="shared" si="2"/>
        <v>30</v>
      </c>
      <c r="J41" s="17">
        <f t="shared" si="2"/>
        <v>34</v>
      </c>
      <c r="K41" s="10">
        <f t="shared" si="2"/>
        <v>37</v>
      </c>
      <c r="L41" s="17">
        <f t="shared" si="2"/>
        <v>41</v>
      </c>
      <c r="M41" s="10">
        <f t="shared" si="2"/>
        <v>44</v>
      </c>
      <c r="N41" s="17">
        <f t="shared" si="2"/>
        <v>48</v>
      </c>
      <c r="O41" s="17">
        <f t="shared" si="2"/>
        <v>51</v>
      </c>
      <c r="P41" s="17">
        <f t="shared" si="2"/>
        <v>55</v>
      </c>
      <c r="Q41" s="17">
        <f t="shared" si="2"/>
        <v>58</v>
      </c>
      <c r="R41" s="17">
        <f t="shared" si="3"/>
        <v>62</v>
      </c>
      <c r="S41" s="17">
        <f t="shared" si="3"/>
        <v>65</v>
      </c>
      <c r="T41" s="17">
        <f t="shared" si="3"/>
        <v>69</v>
      </c>
      <c r="U41" s="17">
        <f t="shared" si="3"/>
        <v>72</v>
      </c>
      <c r="V41" s="17">
        <f t="shared" si="3"/>
        <v>76</v>
      </c>
      <c r="W41" s="16">
        <v>12</v>
      </c>
    </row>
    <row r="42" spans="1:23" x14ac:dyDescent="0.2">
      <c r="A42" s="16">
        <v>13</v>
      </c>
      <c r="B42" s="10">
        <f t="shared" si="2"/>
        <v>6</v>
      </c>
      <c r="C42" s="10">
        <f t="shared" si="2"/>
        <v>8</v>
      </c>
      <c r="D42" s="10">
        <f t="shared" si="2"/>
        <v>11</v>
      </c>
      <c r="E42" s="10">
        <f t="shared" si="2"/>
        <v>16</v>
      </c>
      <c r="F42" s="10">
        <f t="shared" si="2"/>
        <v>20</v>
      </c>
      <c r="G42" s="10">
        <f t="shared" si="2"/>
        <v>24</v>
      </c>
      <c r="H42" s="10">
        <f t="shared" si="2"/>
        <v>27</v>
      </c>
      <c r="I42" s="10">
        <f t="shared" si="2"/>
        <v>30</v>
      </c>
      <c r="J42" s="10">
        <f t="shared" si="2"/>
        <v>34</v>
      </c>
      <c r="K42" s="10">
        <f t="shared" si="2"/>
        <v>37</v>
      </c>
      <c r="L42" s="10">
        <f t="shared" si="2"/>
        <v>41</v>
      </c>
      <c r="M42" s="17">
        <f t="shared" si="2"/>
        <v>45</v>
      </c>
      <c r="N42" s="10">
        <f t="shared" si="2"/>
        <v>48</v>
      </c>
      <c r="O42" s="17">
        <f t="shared" si="2"/>
        <v>52</v>
      </c>
      <c r="P42" s="10">
        <f t="shared" si="2"/>
        <v>55</v>
      </c>
      <c r="Q42" s="17">
        <f t="shared" si="2"/>
        <v>59</v>
      </c>
      <c r="R42" s="10">
        <f t="shared" si="3"/>
        <v>62</v>
      </c>
      <c r="S42" s="17">
        <f t="shared" si="3"/>
        <v>66</v>
      </c>
      <c r="T42" s="10">
        <f t="shared" si="3"/>
        <v>69</v>
      </c>
      <c r="U42" s="17">
        <f t="shared" si="3"/>
        <v>73</v>
      </c>
      <c r="V42" s="10">
        <f t="shared" si="3"/>
        <v>76</v>
      </c>
      <c r="W42" s="16">
        <v>13</v>
      </c>
    </row>
    <row r="43" spans="1:23" x14ac:dyDescent="0.2">
      <c r="A43" s="16">
        <v>14</v>
      </c>
      <c r="B43" s="10">
        <f t="shared" si="2"/>
        <v>6</v>
      </c>
      <c r="C43" s="10">
        <f t="shared" si="2"/>
        <v>8</v>
      </c>
      <c r="D43" s="10">
        <f t="shared" si="2"/>
        <v>11</v>
      </c>
      <c r="E43" s="10">
        <f t="shared" si="2"/>
        <v>16</v>
      </c>
      <c r="F43" s="10">
        <f t="shared" si="2"/>
        <v>20</v>
      </c>
      <c r="G43" s="17">
        <f t="shared" si="2"/>
        <v>25</v>
      </c>
      <c r="H43" s="10">
        <f t="shared" si="2"/>
        <v>27</v>
      </c>
      <c r="I43" s="17">
        <f t="shared" si="2"/>
        <v>31</v>
      </c>
      <c r="J43" s="10">
        <f t="shared" si="2"/>
        <v>34</v>
      </c>
      <c r="K43" s="17">
        <f t="shared" si="2"/>
        <v>38</v>
      </c>
      <c r="L43" s="10">
        <f t="shared" si="2"/>
        <v>41</v>
      </c>
      <c r="M43" s="10">
        <f t="shared" si="2"/>
        <v>45</v>
      </c>
      <c r="N43" s="17">
        <f t="shared" si="2"/>
        <v>49</v>
      </c>
      <c r="O43" s="10">
        <f t="shared" si="2"/>
        <v>52</v>
      </c>
      <c r="P43" s="17">
        <f t="shared" si="2"/>
        <v>56</v>
      </c>
      <c r="Q43" s="10">
        <f t="shared" si="2"/>
        <v>59</v>
      </c>
      <c r="R43" s="17">
        <f t="shared" si="3"/>
        <v>63</v>
      </c>
      <c r="S43" s="17">
        <f t="shared" si="3"/>
        <v>67</v>
      </c>
      <c r="T43" s="17">
        <f t="shared" si="3"/>
        <v>70</v>
      </c>
      <c r="U43" s="17">
        <f t="shared" si="3"/>
        <v>74</v>
      </c>
      <c r="V43" s="17">
        <f t="shared" si="3"/>
        <v>77</v>
      </c>
      <c r="W43" s="16">
        <v>14</v>
      </c>
    </row>
    <row r="44" spans="1:23" x14ac:dyDescent="0.2">
      <c r="A44" s="16">
        <v>15</v>
      </c>
      <c r="B44" s="10">
        <f t="shared" si="2"/>
        <v>6</v>
      </c>
      <c r="C44" s="10">
        <f t="shared" si="2"/>
        <v>8</v>
      </c>
      <c r="D44" s="10">
        <f t="shared" si="2"/>
        <v>11</v>
      </c>
      <c r="E44" s="17">
        <f t="shared" si="2"/>
        <v>17</v>
      </c>
      <c r="F44" s="10">
        <f t="shared" si="2"/>
        <v>20</v>
      </c>
      <c r="G44" s="10">
        <f t="shared" si="2"/>
        <v>25</v>
      </c>
      <c r="H44" s="10">
        <f t="shared" si="2"/>
        <v>27</v>
      </c>
      <c r="I44" s="10">
        <f t="shared" si="2"/>
        <v>31</v>
      </c>
      <c r="J44" s="17">
        <f t="shared" si="2"/>
        <v>35</v>
      </c>
      <c r="K44" s="10">
        <f t="shared" si="2"/>
        <v>38</v>
      </c>
      <c r="L44" s="17">
        <f t="shared" si="2"/>
        <v>42</v>
      </c>
      <c r="M44" s="17">
        <f t="shared" si="2"/>
        <v>46</v>
      </c>
      <c r="N44" s="10">
        <f t="shared" si="2"/>
        <v>49</v>
      </c>
      <c r="O44" s="17">
        <f t="shared" si="2"/>
        <v>53</v>
      </c>
      <c r="P44" s="10">
        <f t="shared" si="2"/>
        <v>56</v>
      </c>
      <c r="Q44" s="17">
        <f t="shared" ref="L44:V53" si="4">Q$27+ROUND(($A44-0)/24*Q$26,0)</f>
        <v>60</v>
      </c>
      <c r="R44" s="17">
        <f t="shared" si="4"/>
        <v>64</v>
      </c>
      <c r="S44" s="10">
        <f t="shared" si="4"/>
        <v>67</v>
      </c>
      <c r="T44" s="17">
        <f t="shared" si="4"/>
        <v>71</v>
      </c>
      <c r="U44" s="17">
        <f t="shared" si="4"/>
        <v>75</v>
      </c>
      <c r="V44" s="17">
        <f t="shared" si="4"/>
        <v>78</v>
      </c>
      <c r="W44" s="16">
        <v>15</v>
      </c>
    </row>
    <row r="45" spans="1:23" x14ac:dyDescent="0.2">
      <c r="A45" s="16">
        <v>16</v>
      </c>
      <c r="B45" s="10">
        <f t="shared" ref="B45:K53" si="5">B$27+ROUND(($A45-0)/24*B$26,0)</f>
        <v>6</v>
      </c>
      <c r="C45" s="10">
        <f t="shared" si="5"/>
        <v>8</v>
      </c>
      <c r="D45" s="10">
        <f t="shared" si="5"/>
        <v>11</v>
      </c>
      <c r="E45" s="10">
        <f t="shared" si="5"/>
        <v>17</v>
      </c>
      <c r="F45" s="10">
        <f t="shared" si="5"/>
        <v>20</v>
      </c>
      <c r="G45" s="10">
        <f t="shared" si="5"/>
        <v>25</v>
      </c>
      <c r="H45" s="17">
        <f t="shared" si="5"/>
        <v>28</v>
      </c>
      <c r="I45" s="10">
        <f t="shared" si="5"/>
        <v>31</v>
      </c>
      <c r="J45" s="10">
        <f t="shared" si="5"/>
        <v>35</v>
      </c>
      <c r="K45" s="17">
        <f t="shared" si="5"/>
        <v>39</v>
      </c>
      <c r="L45" s="10">
        <f t="shared" si="4"/>
        <v>42</v>
      </c>
      <c r="M45" s="10">
        <f t="shared" si="4"/>
        <v>46</v>
      </c>
      <c r="N45" s="17">
        <f t="shared" si="4"/>
        <v>50</v>
      </c>
      <c r="O45" s="10">
        <f t="shared" si="4"/>
        <v>53</v>
      </c>
      <c r="P45" s="17">
        <f t="shared" si="4"/>
        <v>57</v>
      </c>
      <c r="Q45" s="17">
        <f t="shared" si="4"/>
        <v>61</v>
      </c>
      <c r="R45" s="10">
        <f t="shared" si="4"/>
        <v>64</v>
      </c>
      <c r="S45" s="17">
        <f t="shared" si="4"/>
        <v>68</v>
      </c>
      <c r="T45" s="17">
        <f t="shared" si="4"/>
        <v>72</v>
      </c>
      <c r="U45" s="10">
        <f t="shared" si="4"/>
        <v>75</v>
      </c>
      <c r="V45" s="17">
        <f t="shared" si="4"/>
        <v>79</v>
      </c>
      <c r="W45" s="16">
        <v>16</v>
      </c>
    </row>
    <row r="46" spans="1:23" x14ac:dyDescent="0.2">
      <c r="A46" s="16">
        <v>17</v>
      </c>
      <c r="B46" s="10">
        <f t="shared" si="5"/>
        <v>6</v>
      </c>
      <c r="C46" s="10">
        <f t="shared" si="5"/>
        <v>8</v>
      </c>
      <c r="D46" s="10">
        <f t="shared" si="5"/>
        <v>11</v>
      </c>
      <c r="E46" s="10">
        <f t="shared" si="5"/>
        <v>17</v>
      </c>
      <c r="F46" s="17">
        <f t="shared" si="5"/>
        <v>21</v>
      </c>
      <c r="G46" s="10">
        <f t="shared" si="5"/>
        <v>25</v>
      </c>
      <c r="H46" s="10">
        <f t="shared" si="5"/>
        <v>28</v>
      </c>
      <c r="I46" s="17">
        <f t="shared" si="5"/>
        <v>32</v>
      </c>
      <c r="J46" s="10">
        <f t="shared" si="5"/>
        <v>35</v>
      </c>
      <c r="K46" s="10">
        <f t="shared" si="5"/>
        <v>39</v>
      </c>
      <c r="L46" s="17">
        <f t="shared" si="4"/>
        <v>43</v>
      </c>
      <c r="M46" s="17">
        <f t="shared" si="4"/>
        <v>47</v>
      </c>
      <c r="N46" s="10">
        <f t="shared" si="4"/>
        <v>50</v>
      </c>
      <c r="O46" s="17">
        <f t="shared" si="4"/>
        <v>54</v>
      </c>
      <c r="P46" s="17">
        <f t="shared" si="4"/>
        <v>58</v>
      </c>
      <c r="Q46" s="10">
        <f t="shared" si="4"/>
        <v>61</v>
      </c>
      <c r="R46" s="17">
        <f t="shared" si="4"/>
        <v>65</v>
      </c>
      <c r="S46" s="17">
        <f t="shared" si="4"/>
        <v>69</v>
      </c>
      <c r="T46" s="10">
        <f t="shared" si="4"/>
        <v>72</v>
      </c>
      <c r="U46" s="17">
        <f t="shared" si="4"/>
        <v>76</v>
      </c>
      <c r="V46" s="17">
        <f t="shared" si="4"/>
        <v>80</v>
      </c>
      <c r="W46" s="16">
        <v>17</v>
      </c>
    </row>
    <row r="47" spans="1:23" x14ac:dyDescent="0.2">
      <c r="A47" s="16">
        <v>18</v>
      </c>
      <c r="B47" s="10">
        <f t="shared" si="5"/>
        <v>6</v>
      </c>
      <c r="C47" s="17">
        <f t="shared" si="5"/>
        <v>9</v>
      </c>
      <c r="D47" s="10">
        <f t="shared" si="5"/>
        <v>11</v>
      </c>
      <c r="E47" s="10">
        <f t="shared" si="5"/>
        <v>17</v>
      </c>
      <c r="F47" s="10">
        <f t="shared" si="5"/>
        <v>21</v>
      </c>
      <c r="G47" s="17">
        <f t="shared" si="5"/>
        <v>26</v>
      </c>
      <c r="H47" s="10">
        <f t="shared" si="5"/>
        <v>28</v>
      </c>
      <c r="I47" s="10">
        <f t="shared" si="5"/>
        <v>32</v>
      </c>
      <c r="J47" s="17">
        <f t="shared" si="5"/>
        <v>36</v>
      </c>
      <c r="K47" s="17">
        <f t="shared" si="5"/>
        <v>40</v>
      </c>
      <c r="L47" s="10">
        <f t="shared" si="4"/>
        <v>43</v>
      </c>
      <c r="M47" s="10">
        <f t="shared" si="4"/>
        <v>47</v>
      </c>
      <c r="N47" s="17">
        <f t="shared" si="4"/>
        <v>51</v>
      </c>
      <c r="O47" s="17">
        <f t="shared" si="4"/>
        <v>55</v>
      </c>
      <c r="P47" s="10">
        <f t="shared" si="4"/>
        <v>58</v>
      </c>
      <c r="Q47" s="17">
        <f t="shared" si="4"/>
        <v>62</v>
      </c>
      <c r="R47" s="17">
        <f t="shared" si="4"/>
        <v>66</v>
      </c>
      <c r="S47" s="17">
        <f t="shared" si="4"/>
        <v>70</v>
      </c>
      <c r="T47" s="17">
        <f t="shared" si="4"/>
        <v>73</v>
      </c>
      <c r="U47" s="17">
        <f t="shared" si="4"/>
        <v>77</v>
      </c>
      <c r="V47" s="17">
        <f t="shared" si="4"/>
        <v>81</v>
      </c>
      <c r="W47" s="16">
        <v>18</v>
      </c>
    </row>
    <row r="48" spans="1:23" x14ac:dyDescent="0.2">
      <c r="A48" s="16">
        <v>19</v>
      </c>
      <c r="B48" s="10">
        <f t="shared" si="5"/>
        <v>6</v>
      </c>
      <c r="C48" s="10">
        <f t="shared" si="5"/>
        <v>9</v>
      </c>
      <c r="D48" s="10">
        <f t="shared" si="5"/>
        <v>11</v>
      </c>
      <c r="E48" s="10">
        <f t="shared" si="5"/>
        <v>17</v>
      </c>
      <c r="F48" s="10">
        <f t="shared" si="5"/>
        <v>21</v>
      </c>
      <c r="G48" s="10">
        <f t="shared" si="5"/>
        <v>26</v>
      </c>
      <c r="H48" s="17">
        <f t="shared" si="5"/>
        <v>29</v>
      </c>
      <c r="I48" s="10">
        <f t="shared" si="5"/>
        <v>32</v>
      </c>
      <c r="J48" s="10">
        <f t="shared" si="5"/>
        <v>36</v>
      </c>
      <c r="K48" s="10">
        <f t="shared" si="5"/>
        <v>40</v>
      </c>
      <c r="L48" s="17">
        <f t="shared" si="4"/>
        <v>44</v>
      </c>
      <c r="M48" s="17">
        <f t="shared" si="4"/>
        <v>48</v>
      </c>
      <c r="N48" s="10">
        <f t="shared" si="4"/>
        <v>51</v>
      </c>
      <c r="O48" s="10">
        <f t="shared" si="4"/>
        <v>55</v>
      </c>
      <c r="P48" s="17">
        <f t="shared" si="4"/>
        <v>59</v>
      </c>
      <c r="Q48" s="17">
        <f t="shared" si="4"/>
        <v>63</v>
      </c>
      <c r="R48" s="10">
        <f t="shared" si="4"/>
        <v>66</v>
      </c>
      <c r="S48" s="10">
        <f t="shared" si="4"/>
        <v>70</v>
      </c>
      <c r="T48" s="17">
        <f t="shared" si="4"/>
        <v>74</v>
      </c>
      <c r="U48" s="17">
        <f t="shared" si="4"/>
        <v>78</v>
      </c>
      <c r="V48" s="17">
        <f t="shared" si="4"/>
        <v>82</v>
      </c>
      <c r="W48" s="16">
        <v>19</v>
      </c>
    </row>
    <row r="49" spans="1:23" x14ac:dyDescent="0.2">
      <c r="A49" s="16">
        <v>20</v>
      </c>
      <c r="B49" s="10">
        <f t="shared" si="5"/>
        <v>6</v>
      </c>
      <c r="C49" s="10">
        <f t="shared" si="5"/>
        <v>9</v>
      </c>
      <c r="D49" s="17">
        <f t="shared" si="5"/>
        <v>12</v>
      </c>
      <c r="E49" s="10">
        <f t="shared" si="5"/>
        <v>17</v>
      </c>
      <c r="F49" s="10">
        <f t="shared" si="5"/>
        <v>21</v>
      </c>
      <c r="G49" s="10">
        <f t="shared" si="5"/>
        <v>26</v>
      </c>
      <c r="H49" s="10">
        <f t="shared" si="5"/>
        <v>29</v>
      </c>
      <c r="I49" s="17">
        <f t="shared" si="5"/>
        <v>33</v>
      </c>
      <c r="J49" s="17">
        <f t="shared" si="5"/>
        <v>37</v>
      </c>
      <c r="K49" s="10">
        <f t="shared" si="5"/>
        <v>40</v>
      </c>
      <c r="L49" s="10">
        <f t="shared" si="4"/>
        <v>44</v>
      </c>
      <c r="M49" s="10">
        <f t="shared" si="4"/>
        <v>48</v>
      </c>
      <c r="N49" s="17">
        <f t="shared" si="4"/>
        <v>52</v>
      </c>
      <c r="O49" s="17">
        <f t="shared" si="4"/>
        <v>56</v>
      </c>
      <c r="P49" s="17">
        <f t="shared" si="4"/>
        <v>60</v>
      </c>
      <c r="Q49" s="10">
        <f t="shared" si="4"/>
        <v>63</v>
      </c>
      <c r="R49" s="17">
        <f t="shared" si="4"/>
        <v>67</v>
      </c>
      <c r="S49" s="17">
        <f t="shared" si="4"/>
        <v>71</v>
      </c>
      <c r="T49" s="17">
        <f t="shared" si="4"/>
        <v>75</v>
      </c>
      <c r="U49" s="17">
        <f t="shared" si="4"/>
        <v>79</v>
      </c>
      <c r="V49" s="17">
        <f t="shared" si="4"/>
        <v>83</v>
      </c>
      <c r="W49" s="16">
        <v>20</v>
      </c>
    </row>
    <row r="50" spans="1:23" x14ac:dyDescent="0.2">
      <c r="A50" s="16">
        <v>21</v>
      </c>
      <c r="B50" s="10">
        <f t="shared" si="5"/>
        <v>6</v>
      </c>
      <c r="C50" s="10">
        <f t="shared" si="5"/>
        <v>9</v>
      </c>
      <c r="D50" s="10">
        <f t="shared" si="5"/>
        <v>12</v>
      </c>
      <c r="E50" s="17">
        <f t="shared" si="5"/>
        <v>18</v>
      </c>
      <c r="F50" s="10">
        <f t="shared" si="5"/>
        <v>21</v>
      </c>
      <c r="G50" s="10">
        <f t="shared" si="5"/>
        <v>26</v>
      </c>
      <c r="H50" s="10">
        <f t="shared" si="5"/>
        <v>29</v>
      </c>
      <c r="I50" s="10">
        <f t="shared" si="5"/>
        <v>33</v>
      </c>
      <c r="J50" s="10">
        <f t="shared" si="5"/>
        <v>37</v>
      </c>
      <c r="K50" s="17">
        <f t="shared" si="5"/>
        <v>41</v>
      </c>
      <c r="L50" s="17">
        <f t="shared" si="4"/>
        <v>45</v>
      </c>
      <c r="M50" s="17">
        <f t="shared" si="4"/>
        <v>49</v>
      </c>
      <c r="N50" s="10">
        <f t="shared" si="4"/>
        <v>52</v>
      </c>
      <c r="O50" s="10">
        <f t="shared" si="4"/>
        <v>56</v>
      </c>
      <c r="P50" s="10">
        <f t="shared" si="4"/>
        <v>60</v>
      </c>
      <c r="Q50" s="17">
        <f t="shared" si="4"/>
        <v>64</v>
      </c>
      <c r="R50" s="17">
        <f t="shared" si="4"/>
        <v>68</v>
      </c>
      <c r="S50" s="17">
        <f t="shared" si="4"/>
        <v>72</v>
      </c>
      <c r="T50" s="17">
        <f t="shared" si="4"/>
        <v>76</v>
      </c>
      <c r="U50" s="17">
        <f t="shared" si="4"/>
        <v>80</v>
      </c>
      <c r="V50" s="10">
        <f t="shared" si="4"/>
        <v>83</v>
      </c>
      <c r="W50" s="16">
        <v>21</v>
      </c>
    </row>
    <row r="51" spans="1:23" x14ac:dyDescent="0.2">
      <c r="A51" s="16">
        <v>22</v>
      </c>
      <c r="B51" s="10">
        <f t="shared" si="5"/>
        <v>6</v>
      </c>
      <c r="C51" s="10">
        <f t="shared" si="5"/>
        <v>9</v>
      </c>
      <c r="D51" s="10">
        <f t="shared" si="5"/>
        <v>12</v>
      </c>
      <c r="E51" s="10">
        <f t="shared" si="5"/>
        <v>18</v>
      </c>
      <c r="F51" s="17">
        <f t="shared" si="5"/>
        <v>22</v>
      </c>
      <c r="G51" s="17">
        <f t="shared" si="5"/>
        <v>27</v>
      </c>
      <c r="H51" s="10">
        <f t="shared" si="5"/>
        <v>29</v>
      </c>
      <c r="I51" s="10">
        <f t="shared" si="5"/>
        <v>33</v>
      </c>
      <c r="J51" s="10">
        <f t="shared" si="5"/>
        <v>37</v>
      </c>
      <c r="K51" s="10">
        <f t="shared" si="5"/>
        <v>41</v>
      </c>
      <c r="L51" s="10">
        <f t="shared" si="4"/>
        <v>45</v>
      </c>
      <c r="M51" s="10">
        <f t="shared" si="4"/>
        <v>49</v>
      </c>
      <c r="N51" s="17">
        <f t="shared" si="4"/>
        <v>53</v>
      </c>
      <c r="O51" s="17">
        <f t="shared" si="4"/>
        <v>57</v>
      </c>
      <c r="P51" s="17">
        <f t="shared" si="4"/>
        <v>61</v>
      </c>
      <c r="Q51" s="17">
        <f t="shared" si="4"/>
        <v>65</v>
      </c>
      <c r="R51" s="17">
        <f t="shared" si="4"/>
        <v>69</v>
      </c>
      <c r="S51" s="17">
        <f t="shared" si="4"/>
        <v>73</v>
      </c>
      <c r="T51" s="10">
        <f t="shared" si="4"/>
        <v>76</v>
      </c>
      <c r="U51" s="10">
        <f t="shared" si="4"/>
        <v>80</v>
      </c>
      <c r="V51" s="17">
        <f t="shared" si="4"/>
        <v>84</v>
      </c>
      <c r="W51" s="16">
        <v>22</v>
      </c>
    </row>
    <row r="52" spans="1:23" x14ac:dyDescent="0.2">
      <c r="A52" s="16">
        <v>23</v>
      </c>
      <c r="B52" s="10">
        <f t="shared" si="5"/>
        <v>6</v>
      </c>
      <c r="C52" s="10">
        <f t="shared" si="5"/>
        <v>9</v>
      </c>
      <c r="D52" s="10">
        <f t="shared" si="5"/>
        <v>12</v>
      </c>
      <c r="E52" s="10">
        <f t="shared" si="5"/>
        <v>18</v>
      </c>
      <c r="F52" s="10">
        <f t="shared" si="5"/>
        <v>22</v>
      </c>
      <c r="G52" s="10">
        <f t="shared" si="5"/>
        <v>27</v>
      </c>
      <c r="H52" s="17">
        <f t="shared" si="5"/>
        <v>30</v>
      </c>
      <c r="I52" s="17">
        <f t="shared" si="5"/>
        <v>34</v>
      </c>
      <c r="J52" s="17">
        <f t="shared" si="5"/>
        <v>38</v>
      </c>
      <c r="K52" s="17">
        <f t="shared" si="5"/>
        <v>42</v>
      </c>
      <c r="L52" s="17">
        <f t="shared" si="4"/>
        <v>46</v>
      </c>
      <c r="M52" s="17">
        <f t="shared" si="4"/>
        <v>50</v>
      </c>
      <c r="N52" s="10">
        <f t="shared" si="4"/>
        <v>53</v>
      </c>
      <c r="O52" s="10">
        <f t="shared" si="4"/>
        <v>57</v>
      </c>
      <c r="P52" s="10">
        <f t="shared" si="4"/>
        <v>61</v>
      </c>
      <c r="Q52" s="10">
        <f t="shared" si="4"/>
        <v>65</v>
      </c>
      <c r="R52" s="10">
        <f t="shared" si="4"/>
        <v>69</v>
      </c>
      <c r="S52" s="10">
        <f t="shared" si="4"/>
        <v>73</v>
      </c>
      <c r="T52" s="17">
        <f t="shared" si="4"/>
        <v>77</v>
      </c>
      <c r="U52" s="17">
        <f t="shared" si="4"/>
        <v>81</v>
      </c>
      <c r="V52" s="17">
        <f t="shared" si="4"/>
        <v>85</v>
      </c>
      <c r="W52" s="16">
        <v>23</v>
      </c>
    </row>
    <row r="53" spans="1:23" x14ac:dyDescent="0.2">
      <c r="A53" s="16">
        <v>24</v>
      </c>
      <c r="B53" s="10">
        <f t="shared" si="5"/>
        <v>6</v>
      </c>
      <c r="C53" s="10">
        <f t="shared" si="5"/>
        <v>9</v>
      </c>
      <c r="D53" s="10">
        <f t="shared" si="5"/>
        <v>12</v>
      </c>
      <c r="E53" s="10">
        <f t="shared" si="5"/>
        <v>18</v>
      </c>
      <c r="F53" s="10">
        <f t="shared" si="5"/>
        <v>22</v>
      </c>
      <c r="G53" s="10">
        <f t="shared" si="5"/>
        <v>27</v>
      </c>
      <c r="H53" s="10">
        <f t="shared" si="5"/>
        <v>30</v>
      </c>
      <c r="I53" s="10">
        <f t="shared" si="5"/>
        <v>34</v>
      </c>
      <c r="J53" s="10">
        <f t="shared" si="5"/>
        <v>38</v>
      </c>
      <c r="K53" s="10">
        <f t="shared" si="5"/>
        <v>42</v>
      </c>
      <c r="L53" s="10">
        <f t="shared" si="4"/>
        <v>46</v>
      </c>
      <c r="M53" s="10">
        <f t="shared" si="4"/>
        <v>50</v>
      </c>
      <c r="N53" s="17">
        <f t="shared" si="4"/>
        <v>54</v>
      </c>
      <c r="O53" s="17">
        <f t="shared" si="4"/>
        <v>58</v>
      </c>
      <c r="P53" s="17">
        <f t="shared" si="4"/>
        <v>62</v>
      </c>
      <c r="Q53" s="17">
        <f t="shared" si="4"/>
        <v>66</v>
      </c>
      <c r="R53" s="17">
        <f t="shared" si="4"/>
        <v>70</v>
      </c>
      <c r="S53" s="17">
        <f t="shared" si="4"/>
        <v>74</v>
      </c>
      <c r="T53" s="17">
        <f t="shared" si="4"/>
        <v>78</v>
      </c>
      <c r="U53" s="17">
        <f t="shared" si="4"/>
        <v>82</v>
      </c>
      <c r="V53" s="17">
        <f t="shared" si="4"/>
        <v>86</v>
      </c>
      <c r="W53" s="16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pane ySplit="1" topLeftCell="A2" activePane="bottomLeft" state="frozen"/>
      <selection pane="bottomLeft" activeCell="A13" sqref="A13:M13"/>
    </sheetView>
  </sheetViews>
  <sheetFormatPr defaultColWidth="8.85546875" defaultRowHeight="14.25" x14ac:dyDescent="0.2"/>
  <cols>
    <col min="1" max="1" width="38.7109375" style="7" bestFit="1" customWidth="1"/>
    <col min="2" max="2" width="5" style="7" customWidth="1"/>
    <col min="3" max="3" width="6.85546875" style="5" bestFit="1" customWidth="1"/>
    <col min="4" max="4" width="5.7109375" style="5" bestFit="1" customWidth="1"/>
    <col min="5" max="5" width="6.5703125" style="19" bestFit="1" customWidth="1"/>
    <col min="6" max="8" width="5.28515625" style="5" bestFit="1" customWidth="1"/>
    <col min="9" max="10" width="4.140625" style="5" bestFit="1" customWidth="1"/>
    <col min="11" max="11" width="3.85546875" style="4" bestFit="1" customWidth="1"/>
    <col min="12" max="12" width="5.140625" style="4" bestFit="1" customWidth="1"/>
    <col min="13" max="13" width="3.85546875" style="4" customWidth="1"/>
    <col min="14" max="14" width="30" style="7" bestFit="1" customWidth="1"/>
    <col min="15" max="16384" width="8.85546875" style="7"/>
  </cols>
  <sheetData>
    <row r="1" spans="1:18" s="1" customFormat="1" ht="26.25" customHeight="1" x14ac:dyDescent="0.25">
      <c r="A1" s="1" t="s">
        <v>2</v>
      </c>
      <c r="C1" s="2" t="s">
        <v>1</v>
      </c>
      <c r="D1" s="3" t="s">
        <v>17</v>
      </c>
      <c r="E1" s="8" t="s">
        <v>18</v>
      </c>
      <c r="F1" s="2" t="s">
        <v>19</v>
      </c>
      <c r="G1" s="9" t="s">
        <v>20</v>
      </c>
      <c r="H1" s="9" t="s">
        <v>21</v>
      </c>
      <c r="I1" s="2" t="s">
        <v>22</v>
      </c>
      <c r="J1" s="2" t="s">
        <v>23</v>
      </c>
      <c r="K1" s="3" t="s">
        <v>0</v>
      </c>
      <c r="L1" s="2" t="s">
        <v>24</v>
      </c>
      <c r="M1" s="2"/>
      <c r="N1" s="1" t="s">
        <v>25</v>
      </c>
      <c r="Q1" s="1" t="s">
        <v>96</v>
      </c>
      <c r="R1" s="1" t="s">
        <v>97</v>
      </c>
    </row>
    <row r="2" spans="1:18" x14ac:dyDescent="0.2">
      <c r="A2" s="7" t="s">
        <v>38</v>
      </c>
      <c r="C2" s="5" t="s">
        <v>15</v>
      </c>
      <c r="D2" s="5">
        <v>1</v>
      </c>
      <c r="E2" s="19" t="s">
        <v>32</v>
      </c>
      <c r="J2" s="18" t="s">
        <v>30</v>
      </c>
      <c r="M2" s="4">
        <f>SUM(F2:I2,K2:L2)+ROUND((B2/24)*1,0)-5</f>
        <v>-5</v>
      </c>
      <c r="P2" s="7">
        <v>1</v>
      </c>
      <c r="Q2" s="7">
        <v>1</v>
      </c>
      <c r="R2" s="7">
        <v>1</v>
      </c>
    </row>
    <row r="3" spans="1:18" x14ac:dyDescent="0.2">
      <c r="A3" s="7" t="s">
        <v>39</v>
      </c>
      <c r="C3" s="5" t="s">
        <v>10</v>
      </c>
      <c r="D3" s="5">
        <v>2</v>
      </c>
      <c r="E3" s="19" t="s">
        <v>29</v>
      </c>
      <c r="J3" s="5">
        <v>1</v>
      </c>
      <c r="M3" s="4">
        <f>SUM(F3:I3,K3:L3)-ROUND((B3/24)*2,0)-7</f>
        <v>-7</v>
      </c>
      <c r="P3" s="7">
        <v>2</v>
      </c>
      <c r="Q3" s="7">
        <v>2</v>
      </c>
      <c r="R3" s="7">
        <v>2</v>
      </c>
    </row>
    <row r="4" spans="1:18" x14ac:dyDescent="0.2">
      <c r="A4" s="6" t="s">
        <v>41</v>
      </c>
      <c r="B4" s="6"/>
      <c r="C4" s="5" t="s">
        <v>7</v>
      </c>
      <c r="D4" s="5">
        <v>3</v>
      </c>
      <c r="E4" s="19" t="s">
        <v>42</v>
      </c>
      <c r="J4" s="5">
        <v>1</v>
      </c>
      <c r="M4" s="4">
        <f>SUM(F4:I4,K4:L4)-ROUND((B4/24)*3,0)-9</f>
        <v>-9</v>
      </c>
      <c r="P4" s="7">
        <v>3</v>
      </c>
      <c r="Q4" s="7">
        <v>3</v>
      </c>
      <c r="R4" s="7">
        <v>3</v>
      </c>
    </row>
    <row r="5" spans="1:18" x14ac:dyDescent="0.2">
      <c r="A5" s="6" t="s">
        <v>44</v>
      </c>
      <c r="B5" s="6"/>
      <c r="C5" s="5" t="s">
        <v>8</v>
      </c>
      <c r="D5" s="5">
        <v>4</v>
      </c>
      <c r="E5" s="19" t="s">
        <v>45</v>
      </c>
      <c r="J5" s="5">
        <v>2</v>
      </c>
      <c r="M5" s="4">
        <f>SUM(F5:I5,K5:L5)-ROUND((B5/24)*4,0)-14</f>
        <v>-14</v>
      </c>
      <c r="P5" s="7">
        <v>4</v>
      </c>
      <c r="Q5" s="7">
        <v>4</v>
      </c>
      <c r="R5" s="7">
        <v>4</v>
      </c>
    </row>
    <row r="6" spans="1:18" x14ac:dyDescent="0.2">
      <c r="A6" s="7" t="s">
        <v>47</v>
      </c>
      <c r="C6" s="5" t="s">
        <v>9</v>
      </c>
      <c r="D6" s="5">
        <v>5</v>
      </c>
      <c r="E6" s="19" t="s">
        <v>48</v>
      </c>
      <c r="J6" s="5">
        <v>2</v>
      </c>
      <c r="M6" s="4">
        <f>SUM(F6:I6,K6:L6)-ROUND((B6/24)*5,0)-17</f>
        <v>-17</v>
      </c>
      <c r="P6" s="7">
        <v>5</v>
      </c>
      <c r="Q6" s="7">
        <v>5</v>
      </c>
      <c r="R6" s="7">
        <v>5</v>
      </c>
    </row>
    <row r="7" spans="1:18" x14ac:dyDescent="0.2">
      <c r="A7" s="7" t="s">
        <v>50</v>
      </c>
      <c r="C7" s="5" t="s">
        <v>5</v>
      </c>
      <c r="D7" s="5">
        <v>6</v>
      </c>
      <c r="E7" s="19" t="s">
        <v>31</v>
      </c>
      <c r="J7" s="5">
        <v>3</v>
      </c>
      <c r="M7" s="4">
        <f>SUM(F7:I7,K7:L7)-ROUND((B7/24)*6,0)-21</f>
        <v>-21</v>
      </c>
      <c r="P7" s="7">
        <v>6</v>
      </c>
      <c r="Q7" s="7">
        <v>6</v>
      </c>
      <c r="R7" s="7">
        <v>6</v>
      </c>
    </row>
    <row r="8" spans="1:18" x14ac:dyDescent="0.2">
      <c r="A8" s="7" t="s">
        <v>53</v>
      </c>
      <c r="C8" s="5" t="s">
        <v>6</v>
      </c>
      <c r="D8" s="5">
        <v>8</v>
      </c>
      <c r="E8" s="19" t="s">
        <v>33</v>
      </c>
      <c r="J8" s="5">
        <v>4</v>
      </c>
      <c r="M8" s="4">
        <f>SUM(F8:I8,K8:L8)-ROUND((B8/24)*8,0)-26</f>
        <v>-26</v>
      </c>
      <c r="P8" s="7">
        <v>7</v>
      </c>
      <c r="Q8" s="7">
        <v>7</v>
      </c>
      <c r="R8" s="7">
        <v>7</v>
      </c>
    </row>
    <row r="9" spans="1:18" x14ac:dyDescent="0.2">
      <c r="A9" s="7" t="s">
        <v>57</v>
      </c>
      <c r="C9" s="5" t="s">
        <v>4</v>
      </c>
      <c r="D9" s="5">
        <v>10</v>
      </c>
      <c r="E9" s="19" t="s">
        <v>55</v>
      </c>
      <c r="J9" s="5">
        <v>5</v>
      </c>
      <c r="M9" s="4">
        <f>SUM(F9:I9,K9:L9)-ROUND((B9/24)*10,0)-32</f>
        <v>-32</v>
      </c>
      <c r="P9" s="7">
        <v>8</v>
      </c>
      <c r="Q9" s="7">
        <v>8</v>
      </c>
      <c r="R9" s="7">
        <v>8</v>
      </c>
    </row>
    <row r="10" spans="1:18" x14ac:dyDescent="0.2">
      <c r="A10" s="7" t="s">
        <v>62</v>
      </c>
      <c r="C10" s="5" t="s">
        <v>3</v>
      </c>
      <c r="D10" s="5">
        <v>12</v>
      </c>
      <c r="E10" s="19" t="s">
        <v>60</v>
      </c>
      <c r="J10" s="5">
        <v>6</v>
      </c>
      <c r="M10" s="4">
        <f>SUM(F10:I10,K10:L10)-ROUND((B10/24)*12,0)-38</f>
        <v>-38</v>
      </c>
      <c r="P10" s="7">
        <v>9</v>
      </c>
      <c r="Q10" s="7">
        <v>9</v>
      </c>
      <c r="R10" s="7">
        <v>9</v>
      </c>
    </row>
    <row r="11" spans="1:18" x14ac:dyDescent="0.2">
      <c r="A11" s="7" t="s">
        <v>64</v>
      </c>
      <c r="C11" s="5" t="s">
        <v>16</v>
      </c>
      <c r="D11" s="5">
        <v>14</v>
      </c>
      <c r="E11" s="19" t="s">
        <v>63</v>
      </c>
      <c r="J11" s="5">
        <v>7</v>
      </c>
      <c r="M11" s="4">
        <f>SUM(F11:I11,K11:L11)-ROUND((B11/24)*14,0)-44</f>
        <v>-44</v>
      </c>
      <c r="P11" s="7">
        <v>10</v>
      </c>
      <c r="Q11" s="7">
        <v>10</v>
      </c>
      <c r="R11" s="7">
        <v>10</v>
      </c>
    </row>
    <row r="13" spans="1:18" x14ac:dyDescent="0.2">
      <c r="A13" s="7" t="s">
        <v>76</v>
      </c>
      <c r="C13" s="5" t="s">
        <v>27</v>
      </c>
      <c r="D13" s="18" t="s">
        <v>90</v>
      </c>
      <c r="E13" s="19" t="s">
        <v>94</v>
      </c>
      <c r="I13" s="5" t="s">
        <v>11</v>
      </c>
      <c r="J13" s="5" t="s">
        <v>11</v>
      </c>
      <c r="K13" s="4" t="s">
        <v>11</v>
      </c>
      <c r="M13" s="4">
        <f>SUM(F13:I13,K13:L13)-ROUND((B13/24)*2,0)-3</f>
        <v>-3</v>
      </c>
      <c r="P13" s="7">
        <v>1</v>
      </c>
      <c r="Q13" s="7">
        <v>1</v>
      </c>
      <c r="R13" s="7">
        <v>11</v>
      </c>
    </row>
    <row r="14" spans="1:18" x14ac:dyDescent="0.2">
      <c r="A14" s="7" t="s">
        <v>77</v>
      </c>
      <c r="C14" s="5" t="s">
        <v>12</v>
      </c>
      <c r="D14" s="18" t="s">
        <v>91</v>
      </c>
      <c r="E14" s="19" t="s">
        <v>95</v>
      </c>
      <c r="I14" s="5" t="s">
        <v>11</v>
      </c>
      <c r="J14" s="5" t="s">
        <v>11</v>
      </c>
      <c r="K14" s="4" t="s">
        <v>11</v>
      </c>
      <c r="M14" s="4">
        <f>SUM(F14:I14,K14:L14)-ROUND((B14/24)*2,0)-4</f>
        <v>-4</v>
      </c>
      <c r="P14" s="7">
        <v>2</v>
      </c>
      <c r="Q14" s="7">
        <v>2</v>
      </c>
      <c r="R14" s="7">
        <v>12</v>
      </c>
    </row>
    <row r="15" spans="1:18" x14ac:dyDescent="0.2">
      <c r="A15" s="7" t="s">
        <v>78</v>
      </c>
      <c r="C15" s="5" t="s">
        <v>14</v>
      </c>
      <c r="D15" s="18" t="s">
        <v>92</v>
      </c>
      <c r="E15" s="19" t="s">
        <v>32</v>
      </c>
      <c r="I15" s="5" t="s">
        <v>11</v>
      </c>
      <c r="J15" s="5" t="s">
        <v>11</v>
      </c>
      <c r="K15" s="4" t="s">
        <v>11</v>
      </c>
      <c r="M15" s="4">
        <f>SUM(F15:I15,K15:L15)-ROUND((B15/24)*2,0)-5</f>
        <v>-5</v>
      </c>
      <c r="P15" s="7">
        <v>3</v>
      </c>
      <c r="Q15" s="7">
        <v>3</v>
      </c>
      <c r="R15" s="7">
        <v>13</v>
      </c>
    </row>
    <row r="16" spans="1:18" x14ac:dyDescent="0.2">
      <c r="A16" s="7" t="s">
        <v>34</v>
      </c>
      <c r="C16" s="5" t="s">
        <v>13</v>
      </c>
      <c r="D16" s="18" t="s">
        <v>30</v>
      </c>
      <c r="E16" s="19" t="s">
        <v>29</v>
      </c>
      <c r="I16" s="5" t="s">
        <v>11</v>
      </c>
      <c r="J16" s="5" t="s">
        <v>11</v>
      </c>
      <c r="K16" s="4" t="s">
        <v>11</v>
      </c>
      <c r="M16" s="4">
        <f>SUM(F16:I16,K16:L16)-ROUND((B16/24)*2,0)-6</f>
        <v>-6</v>
      </c>
      <c r="P16" s="7">
        <v>4</v>
      </c>
      <c r="Q16" s="7">
        <v>4</v>
      </c>
      <c r="R16" s="7">
        <v>14</v>
      </c>
    </row>
    <row r="17" spans="1:18" x14ac:dyDescent="0.2">
      <c r="A17" s="7" t="s">
        <v>79</v>
      </c>
      <c r="C17" s="5" t="s">
        <v>28</v>
      </c>
      <c r="D17" s="18" t="s">
        <v>93</v>
      </c>
      <c r="E17" s="19" t="s">
        <v>91</v>
      </c>
      <c r="I17" s="5" t="s">
        <v>11</v>
      </c>
      <c r="J17" s="5" t="s">
        <v>11</v>
      </c>
      <c r="K17" s="4" t="s">
        <v>11</v>
      </c>
      <c r="M17" s="4">
        <f>SUM(F17:I17,K17:L17)-ROUND((B17/24)*2,0)-7</f>
        <v>-7</v>
      </c>
      <c r="P17" s="7">
        <v>5</v>
      </c>
      <c r="Q17" s="7">
        <v>5</v>
      </c>
      <c r="R17" s="7">
        <v>15</v>
      </c>
    </row>
    <row r="19" spans="1:18" ht="15" x14ac:dyDescent="0.25">
      <c r="A19" s="20" t="s">
        <v>80</v>
      </c>
      <c r="B19" s="20"/>
      <c r="D19" s="21" t="s">
        <v>17</v>
      </c>
      <c r="E19" s="21" t="s">
        <v>18</v>
      </c>
      <c r="F19" s="22" t="s">
        <v>81</v>
      </c>
      <c r="G19" s="21" t="s">
        <v>82</v>
      </c>
      <c r="H19" s="21" t="s">
        <v>83</v>
      </c>
      <c r="I19" s="21" t="s">
        <v>84</v>
      </c>
      <c r="L19" s="21" t="s">
        <v>24</v>
      </c>
      <c r="N19" s="23" t="s">
        <v>85</v>
      </c>
    </row>
    <row r="20" spans="1:18" x14ac:dyDescent="0.2">
      <c r="A20" s="7" t="s">
        <v>86</v>
      </c>
      <c r="D20" s="5">
        <v>1</v>
      </c>
      <c r="E20" s="19" t="s">
        <v>32</v>
      </c>
      <c r="I20" s="24"/>
      <c r="M20" s="4">
        <f>SUM(F20:I20,L20)-ROUND((B20/24)*1,0)-4</f>
        <v>-4</v>
      </c>
      <c r="P20" s="7">
        <v>1</v>
      </c>
      <c r="R20" s="7">
        <v>16</v>
      </c>
    </row>
    <row r="21" spans="1:18" x14ac:dyDescent="0.2">
      <c r="A21" s="7" t="s">
        <v>87</v>
      </c>
      <c r="D21" s="5">
        <v>2</v>
      </c>
      <c r="E21" s="19" t="s">
        <v>29</v>
      </c>
      <c r="I21" s="24"/>
      <c r="M21" s="4">
        <f>SUM(F21:I21,L21)-ROUND((B21/24)*2,0)-6</f>
        <v>-6</v>
      </c>
      <c r="P21" s="7">
        <v>2</v>
      </c>
      <c r="R21" s="7">
        <v>17</v>
      </c>
    </row>
    <row r="22" spans="1:18" x14ac:dyDescent="0.2">
      <c r="A22" s="7" t="s">
        <v>88</v>
      </c>
      <c r="D22" s="5">
        <v>3</v>
      </c>
      <c r="E22" s="19" t="s">
        <v>42</v>
      </c>
      <c r="I22" s="24"/>
      <c r="M22" s="4">
        <f>SUM(F22:I22,L22)-ROUND((B22/24)*3,0)-8</f>
        <v>-8</v>
      </c>
      <c r="P22" s="7">
        <v>3</v>
      </c>
      <c r="R22" s="7">
        <v>18</v>
      </c>
    </row>
    <row r="23" spans="1:18" x14ac:dyDescent="0.2">
      <c r="A23" s="7" t="s">
        <v>89</v>
      </c>
      <c r="D23" s="5">
        <v>4</v>
      </c>
      <c r="E23" s="19" t="s">
        <v>45</v>
      </c>
      <c r="I23" s="24"/>
      <c r="M23" s="4">
        <f>SUM(F23:I23,L23)-ROUND((B23/24)*4,0)-10</f>
        <v>-10</v>
      </c>
      <c r="P23" s="7">
        <v>4</v>
      </c>
      <c r="R23" s="7">
        <v>19</v>
      </c>
    </row>
    <row r="24" spans="1:18" x14ac:dyDescent="0.2">
      <c r="I24" s="24"/>
    </row>
  </sheetData>
  <sortState ref="A2:T123">
    <sortCondition ref="C2:C129"/>
  </sortState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selection activeCell="A18" sqref="A18"/>
    </sheetView>
  </sheetViews>
  <sheetFormatPr defaultRowHeight="15" x14ac:dyDescent="0.25"/>
  <cols>
    <col min="1" max="1" width="23.7109375" style="33" customWidth="1"/>
    <col min="3" max="3" width="6.85546875" bestFit="1" customWidth="1"/>
    <col min="4" max="4" width="5.7109375" bestFit="1" customWidth="1"/>
    <col min="5" max="5" width="6.5703125" bestFit="1" customWidth="1"/>
    <col min="6" max="8" width="5.28515625" bestFit="1" customWidth="1"/>
    <col min="9" max="10" width="4.140625" bestFit="1" customWidth="1"/>
    <col min="11" max="11" width="3.85546875" bestFit="1" customWidth="1"/>
    <col min="12" max="12" width="5.140625" bestFit="1" customWidth="1"/>
    <col min="13" max="13" width="4" bestFit="1" customWidth="1"/>
    <col min="14" max="14" width="33.42578125" style="26" bestFit="1" customWidth="1"/>
  </cols>
  <sheetData>
    <row r="1" spans="1:15" x14ac:dyDescent="0.25">
      <c r="A1" s="1" t="s">
        <v>2</v>
      </c>
      <c r="B1" s="1"/>
      <c r="C1" s="2" t="s">
        <v>1</v>
      </c>
      <c r="D1" s="3" t="s">
        <v>17</v>
      </c>
      <c r="E1" s="8" t="s">
        <v>18</v>
      </c>
      <c r="F1" s="2" t="s">
        <v>19</v>
      </c>
      <c r="G1" s="9" t="s">
        <v>20</v>
      </c>
      <c r="H1" s="9" t="s">
        <v>21</v>
      </c>
      <c r="I1" s="2" t="s">
        <v>22</v>
      </c>
      <c r="J1" s="2" t="s">
        <v>23</v>
      </c>
      <c r="K1" s="3" t="s">
        <v>0</v>
      </c>
      <c r="L1" s="2" t="s">
        <v>24</v>
      </c>
      <c r="M1" s="2"/>
      <c r="N1" s="25" t="s">
        <v>25</v>
      </c>
    </row>
    <row r="2" spans="1:15" x14ac:dyDescent="0.25">
      <c r="A2" s="6" t="s">
        <v>262</v>
      </c>
      <c r="B2" s="6">
        <v>0</v>
      </c>
      <c r="C2" s="5" t="s">
        <v>7</v>
      </c>
      <c r="D2" s="5">
        <v>3</v>
      </c>
      <c r="E2" s="19" t="s">
        <v>45</v>
      </c>
      <c r="F2" s="5">
        <v>2</v>
      </c>
      <c r="G2" s="5">
        <v>2</v>
      </c>
      <c r="H2" s="5">
        <v>2</v>
      </c>
      <c r="I2" s="5">
        <v>2</v>
      </c>
      <c r="J2" s="5">
        <v>1</v>
      </c>
      <c r="K2" s="4">
        <v>1</v>
      </c>
      <c r="L2" s="4"/>
      <c r="M2" s="4">
        <f>SUM(F2:I2,K2:L2)-ROUND((B2/24)*3,0)-9</f>
        <v>0</v>
      </c>
      <c r="N2" s="27" t="s">
        <v>263</v>
      </c>
      <c r="O2">
        <v>0</v>
      </c>
    </row>
    <row r="3" spans="1:15" x14ac:dyDescent="0.25">
      <c r="A3" s="6" t="s">
        <v>192</v>
      </c>
      <c r="B3" s="7">
        <v>0</v>
      </c>
      <c r="C3" s="5" t="s">
        <v>9</v>
      </c>
      <c r="D3" s="5">
        <v>6</v>
      </c>
      <c r="E3" s="19" t="s">
        <v>112</v>
      </c>
      <c r="F3" s="5">
        <v>5</v>
      </c>
      <c r="G3" s="5">
        <v>2</v>
      </c>
      <c r="H3" s="5">
        <v>2</v>
      </c>
      <c r="I3" s="5">
        <v>3</v>
      </c>
      <c r="J3" s="5">
        <v>2</v>
      </c>
      <c r="K3" s="4">
        <v>1</v>
      </c>
      <c r="L3" s="4">
        <v>4</v>
      </c>
      <c r="M3" s="4">
        <f>SUM(F3:I3,K3:L3)-ROUND((B3/24)*5,0)-17</f>
        <v>0</v>
      </c>
      <c r="N3" s="27" t="s">
        <v>218</v>
      </c>
      <c r="O3">
        <v>0</v>
      </c>
    </row>
    <row r="4" spans="1:15" x14ac:dyDescent="0.25">
      <c r="A4" s="6" t="s">
        <v>261</v>
      </c>
      <c r="B4" s="7">
        <v>0</v>
      </c>
      <c r="C4" s="5" t="s">
        <v>5</v>
      </c>
      <c r="D4" s="5">
        <v>6</v>
      </c>
      <c r="E4" s="19" t="s">
        <v>31</v>
      </c>
      <c r="F4" s="5">
        <v>6</v>
      </c>
      <c r="G4" s="5">
        <v>4</v>
      </c>
      <c r="H4" s="5">
        <v>4</v>
      </c>
      <c r="I4" s="5">
        <v>5</v>
      </c>
      <c r="J4" s="5">
        <v>3</v>
      </c>
      <c r="K4" s="4">
        <v>2</v>
      </c>
      <c r="L4" s="4"/>
      <c r="M4" s="4">
        <f>SUM(F4:I4,K4:L4)-ROUND((B4/24)*6,0)-21</f>
        <v>0</v>
      </c>
      <c r="N4" s="27" t="s">
        <v>277</v>
      </c>
      <c r="O4">
        <v>0</v>
      </c>
    </row>
    <row r="5" spans="1:15" x14ac:dyDescent="0.25">
      <c r="A5" s="6" t="s">
        <v>196</v>
      </c>
      <c r="B5" s="6">
        <v>0</v>
      </c>
      <c r="C5" s="5" t="s">
        <v>8</v>
      </c>
      <c r="D5" s="5">
        <v>4</v>
      </c>
      <c r="E5" s="19" t="s">
        <v>45</v>
      </c>
      <c r="F5" s="5">
        <v>4</v>
      </c>
      <c r="G5" s="5">
        <v>3</v>
      </c>
      <c r="H5" s="5">
        <v>2</v>
      </c>
      <c r="I5" s="5">
        <v>3</v>
      </c>
      <c r="J5" s="5">
        <v>2</v>
      </c>
      <c r="K5" s="4">
        <v>2</v>
      </c>
      <c r="L5" s="4"/>
      <c r="M5" s="4">
        <f>SUM(F5:I5,K5:L5)-ROUND((B5/24)*4,0)-14</f>
        <v>0</v>
      </c>
      <c r="N5" s="27"/>
      <c r="O5">
        <v>0</v>
      </c>
    </row>
    <row r="6" spans="1:15" x14ac:dyDescent="0.25">
      <c r="A6" s="6" t="s">
        <v>267</v>
      </c>
      <c r="B6" s="6">
        <v>0</v>
      </c>
      <c r="C6" s="5" t="s">
        <v>8</v>
      </c>
      <c r="D6" s="5">
        <v>7</v>
      </c>
      <c r="E6" s="19" t="s">
        <v>116</v>
      </c>
      <c r="F6" s="5">
        <v>4</v>
      </c>
      <c r="G6" s="5">
        <v>0</v>
      </c>
      <c r="H6" s="5">
        <v>0</v>
      </c>
      <c r="I6" s="5">
        <v>3</v>
      </c>
      <c r="J6" s="5">
        <v>2</v>
      </c>
      <c r="K6" s="4">
        <v>1</v>
      </c>
      <c r="L6" s="4">
        <v>6</v>
      </c>
      <c r="M6" s="4">
        <f>SUM(F6:I6,K6:L6)-ROUND((B6/24)*4,0)-14</f>
        <v>0</v>
      </c>
      <c r="N6" s="27" t="s">
        <v>268</v>
      </c>
      <c r="O6">
        <v>0</v>
      </c>
    </row>
    <row r="7" spans="1:15" x14ac:dyDescent="0.25">
      <c r="A7" s="6" t="s">
        <v>241</v>
      </c>
      <c r="B7" s="7">
        <v>0</v>
      </c>
      <c r="C7" s="5" t="s">
        <v>16</v>
      </c>
      <c r="D7" s="5">
        <v>14</v>
      </c>
      <c r="E7" s="19" t="s">
        <v>66</v>
      </c>
      <c r="F7" s="5">
        <v>12</v>
      </c>
      <c r="G7" s="5">
        <v>5</v>
      </c>
      <c r="H7" s="5">
        <v>1</v>
      </c>
      <c r="I7" s="5">
        <v>10</v>
      </c>
      <c r="J7" s="5">
        <v>7</v>
      </c>
      <c r="K7" s="4">
        <v>16</v>
      </c>
      <c r="L7" s="4"/>
      <c r="M7" s="4">
        <f>SUM(F7:I7,K7:L7)-ROUND((B7/24)*14,0)-44</f>
        <v>0</v>
      </c>
      <c r="N7" s="27" t="s">
        <v>239</v>
      </c>
      <c r="O7">
        <v>0</v>
      </c>
    </row>
    <row r="8" spans="1:15" x14ac:dyDescent="0.25">
      <c r="A8" s="6" t="s">
        <v>204</v>
      </c>
      <c r="B8" s="7">
        <v>4</v>
      </c>
      <c r="C8" s="5" t="s">
        <v>9</v>
      </c>
      <c r="D8" s="5">
        <v>6</v>
      </c>
      <c r="E8" s="19" t="s">
        <v>112</v>
      </c>
      <c r="F8" s="5">
        <v>5</v>
      </c>
      <c r="G8" s="5">
        <v>2</v>
      </c>
      <c r="H8" s="5">
        <v>2</v>
      </c>
      <c r="I8" s="5">
        <v>4</v>
      </c>
      <c r="J8" s="5">
        <v>2</v>
      </c>
      <c r="K8" s="4">
        <v>1</v>
      </c>
      <c r="L8" s="4">
        <v>4</v>
      </c>
      <c r="M8" s="4">
        <f>SUM(F8:I8,K8:L8)-ROUND((B8/24)*5,0)-17</f>
        <v>0</v>
      </c>
      <c r="N8" s="27" t="s">
        <v>218</v>
      </c>
      <c r="O8">
        <v>4</v>
      </c>
    </row>
    <row r="9" spans="1:15" x14ac:dyDescent="0.25">
      <c r="A9" s="6" t="s">
        <v>242</v>
      </c>
      <c r="B9" s="7">
        <v>5</v>
      </c>
      <c r="C9" s="5" t="s">
        <v>16</v>
      </c>
      <c r="D9" s="5">
        <v>14</v>
      </c>
      <c r="E9" s="19" t="s">
        <v>66</v>
      </c>
      <c r="F9" s="5">
        <v>12</v>
      </c>
      <c r="G9" s="5">
        <v>5</v>
      </c>
      <c r="H9" s="5">
        <v>1</v>
      </c>
      <c r="I9" s="5">
        <v>10</v>
      </c>
      <c r="J9" s="5">
        <v>7</v>
      </c>
      <c r="K9" s="4">
        <v>19</v>
      </c>
      <c r="L9" s="4"/>
      <c r="M9" s="4">
        <f>SUM(F9:I9,K9:L9)-ROUND((B9/24)*14,0)-44</f>
        <v>0</v>
      </c>
      <c r="N9" s="27" t="s">
        <v>239</v>
      </c>
      <c r="O9">
        <v>5</v>
      </c>
    </row>
    <row r="10" spans="1:15" x14ac:dyDescent="0.25">
      <c r="A10" s="6" t="s">
        <v>264</v>
      </c>
      <c r="B10" s="6">
        <v>6</v>
      </c>
      <c r="C10" s="5" t="s">
        <v>7</v>
      </c>
      <c r="D10" s="5">
        <v>3</v>
      </c>
      <c r="E10" s="19" t="s">
        <v>45</v>
      </c>
      <c r="F10" s="5">
        <v>2</v>
      </c>
      <c r="G10" s="5">
        <v>3</v>
      </c>
      <c r="H10" s="5">
        <v>2</v>
      </c>
      <c r="I10" s="5">
        <v>2</v>
      </c>
      <c r="J10" s="5">
        <v>1</v>
      </c>
      <c r="K10" s="4">
        <v>1</v>
      </c>
      <c r="L10" s="4"/>
      <c r="M10" s="4">
        <f>SUM(F10:I10,K10:L10)-ROUND((B10/24)*3,0)-9</f>
        <v>0</v>
      </c>
      <c r="N10" s="27" t="s">
        <v>263</v>
      </c>
      <c r="O10">
        <v>6</v>
      </c>
    </row>
    <row r="11" spans="1:15" x14ac:dyDescent="0.25">
      <c r="A11" s="6" t="s">
        <v>195</v>
      </c>
      <c r="B11" s="6">
        <v>7</v>
      </c>
      <c r="C11" s="5" t="s">
        <v>8</v>
      </c>
      <c r="D11" s="5">
        <v>4</v>
      </c>
      <c r="E11" s="19" t="s">
        <v>45</v>
      </c>
      <c r="F11" s="5">
        <v>4</v>
      </c>
      <c r="G11" s="5">
        <v>4</v>
      </c>
      <c r="H11" s="5">
        <v>2</v>
      </c>
      <c r="I11" s="5">
        <v>3</v>
      </c>
      <c r="J11" s="5">
        <v>2</v>
      </c>
      <c r="K11" s="4">
        <v>2</v>
      </c>
      <c r="L11" s="4"/>
      <c r="M11" s="4">
        <f>SUM(F11:I11,K11:L11)-ROUND((B11/24)*4,0)-14</f>
        <v>0</v>
      </c>
      <c r="N11" s="27"/>
      <c r="O11">
        <v>7</v>
      </c>
    </row>
    <row r="12" spans="1:15" x14ac:dyDescent="0.25">
      <c r="A12" s="6" t="s">
        <v>265</v>
      </c>
      <c r="B12" s="7">
        <v>8</v>
      </c>
      <c r="C12" s="5" t="s">
        <v>5</v>
      </c>
      <c r="D12" s="5">
        <v>6</v>
      </c>
      <c r="E12" s="19" t="s">
        <v>31</v>
      </c>
      <c r="F12" s="5">
        <v>6</v>
      </c>
      <c r="G12" s="5">
        <v>5</v>
      </c>
      <c r="H12" s="5">
        <v>5</v>
      </c>
      <c r="I12" s="5">
        <v>5</v>
      </c>
      <c r="J12" s="5">
        <v>3</v>
      </c>
      <c r="K12" s="4">
        <v>2</v>
      </c>
      <c r="L12" s="4"/>
      <c r="M12" s="4">
        <f>SUM(F12:I12,K12:L12)-ROUND((B12/24)*6,0)-21</f>
        <v>0</v>
      </c>
      <c r="N12" s="27" t="s">
        <v>277</v>
      </c>
      <c r="O12">
        <v>8</v>
      </c>
    </row>
    <row r="13" spans="1:15" x14ac:dyDescent="0.25">
      <c r="A13" s="6" t="s">
        <v>243</v>
      </c>
      <c r="B13" s="7">
        <v>10</v>
      </c>
      <c r="C13" s="5" t="s">
        <v>16</v>
      </c>
      <c r="D13" s="5">
        <v>14</v>
      </c>
      <c r="E13" s="19" t="s">
        <v>66</v>
      </c>
      <c r="F13" s="5">
        <v>12</v>
      </c>
      <c r="G13" s="5">
        <v>5</v>
      </c>
      <c r="H13" s="5">
        <v>1</v>
      </c>
      <c r="I13" s="5">
        <v>10</v>
      </c>
      <c r="J13" s="5">
        <v>7</v>
      </c>
      <c r="K13" s="4">
        <v>22</v>
      </c>
      <c r="L13" s="4"/>
      <c r="M13" s="4">
        <f>SUM(F13:I13,K13:L13)-ROUND((B13/24)*14,0)-44</f>
        <v>0</v>
      </c>
      <c r="N13" s="27" t="s">
        <v>239</v>
      </c>
      <c r="O13">
        <v>10</v>
      </c>
    </row>
    <row r="14" spans="1:15" x14ac:dyDescent="0.25">
      <c r="A14" s="6" t="s">
        <v>219</v>
      </c>
      <c r="B14" s="7">
        <v>14</v>
      </c>
      <c r="C14" s="5" t="s">
        <v>9</v>
      </c>
      <c r="D14" s="5">
        <v>6</v>
      </c>
      <c r="E14" s="19" t="s">
        <v>112</v>
      </c>
      <c r="F14" s="5">
        <v>5</v>
      </c>
      <c r="G14" s="5">
        <v>2</v>
      </c>
      <c r="H14" s="5">
        <v>2</v>
      </c>
      <c r="I14" s="5">
        <v>4</v>
      </c>
      <c r="J14" s="5">
        <v>2</v>
      </c>
      <c r="K14" s="4">
        <v>1</v>
      </c>
      <c r="L14" s="4">
        <v>6</v>
      </c>
      <c r="M14" s="4">
        <f>SUM(F14:I14,K14:L14)-ROUND((B14/24)*5,0)-17</f>
        <v>0</v>
      </c>
      <c r="N14" s="27" t="s">
        <v>220</v>
      </c>
      <c r="O14">
        <v>14</v>
      </c>
    </row>
    <row r="15" spans="1:15" x14ac:dyDescent="0.25">
      <c r="A15" s="6" t="s">
        <v>244</v>
      </c>
      <c r="B15" s="7">
        <v>15</v>
      </c>
      <c r="C15" s="5" t="s">
        <v>16</v>
      </c>
      <c r="D15" s="5">
        <v>14</v>
      </c>
      <c r="E15" s="19" t="s">
        <v>66</v>
      </c>
      <c r="F15" s="5">
        <v>12</v>
      </c>
      <c r="G15" s="5">
        <v>5</v>
      </c>
      <c r="H15" s="5">
        <v>1</v>
      </c>
      <c r="I15" s="5">
        <v>10</v>
      </c>
      <c r="J15" s="5">
        <v>7</v>
      </c>
      <c r="K15" s="4">
        <v>25</v>
      </c>
      <c r="L15" s="4"/>
      <c r="M15" s="4">
        <f>SUM(F15:I15,K15:L15)-ROUND((B15/24)*14,0)-44</f>
        <v>0</v>
      </c>
      <c r="N15" s="27" t="s">
        <v>239</v>
      </c>
      <c r="O15">
        <v>15</v>
      </c>
    </row>
    <row r="16" spans="1:15" x14ac:dyDescent="0.25">
      <c r="A16" s="6" t="s">
        <v>264</v>
      </c>
      <c r="B16" s="6">
        <v>16</v>
      </c>
      <c r="C16" s="5" t="s">
        <v>7</v>
      </c>
      <c r="D16" s="5">
        <v>3</v>
      </c>
      <c r="E16" s="19" t="s">
        <v>45</v>
      </c>
      <c r="F16" s="5">
        <v>2</v>
      </c>
      <c r="G16" s="5">
        <v>3</v>
      </c>
      <c r="H16" s="5">
        <v>3</v>
      </c>
      <c r="I16" s="5">
        <v>2</v>
      </c>
      <c r="J16" s="5">
        <v>1</v>
      </c>
      <c r="K16" s="4">
        <v>1</v>
      </c>
      <c r="L16" s="4"/>
      <c r="M16" s="4">
        <f>SUM(F16:I16,K16:L16)-ROUND((B16/24)*3,0)-9</f>
        <v>0</v>
      </c>
      <c r="N16" s="27" t="s">
        <v>263</v>
      </c>
      <c r="O16">
        <v>16</v>
      </c>
    </row>
    <row r="17" spans="1:15" x14ac:dyDescent="0.25">
      <c r="A17" s="6" t="s">
        <v>203</v>
      </c>
      <c r="B17" s="6">
        <v>17</v>
      </c>
      <c r="C17" s="5" t="s">
        <v>8</v>
      </c>
      <c r="D17" s="5">
        <v>4</v>
      </c>
      <c r="E17" s="19" t="s">
        <v>45</v>
      </c>
      <c r="F17" s="5">
        <v>4</v>
      </c>
      <c r="G17" s="5">
        <v>4</v>
      </c>
      <c r="H17" s="5">
        <v>3</v>
      </c>
      <c r="I17" s="5">
        <v>4</v>
      </c>
      <c r="J17" s="5">
        <v>2</v>
      </c>
      <c r="K17" s="4">
        <v>2</v>
      </c>
      <c r="L17" s="4"/>
      <c r="M17" s="4">
        <f>SUM(F17:I17,K17:L17)-ROUND((B17/24)*4,0)-14</f>
        <v>0</v>
      </c>
      <c r="N17" s="27"/>
      <c r="O17">
        <v>17</v>
      </c>
    </row>
    <row r="18" spans="1:15" x14ac:dyDescent="0.25">
      <c r="A18" s="6" t="s">
        <v>266</v>
      </c>
      <c r="B18" s="7">
        <v>18</v>
      </c>
      <c r="C18" s="5" t="s">
        <v>5</v>
      </c>
      <c r="D18" s="5">
        <v>6</v>
      </c>
      <c r="E18" s="19" t="s">
        <v>31</v>
      </c>
      <c r="F18" s="5">
        <v>7</v>
      </c>
      <c r="G18" s="5">
        <v>5</v>
      </c>
      <c r="H18" s="5">
        <v>5</v>
      </c>
      <c r="I18" s="5">
        <v>6</v>
      </c>
      <c r="J18" s="5">
        <v>3</v>
      </c>
      <c r="K18" s="4">
        <v>3</v>
      </c>
      <c r="L18" s="4"/>
      <c r="M18" s="4">
        <f>SUM(F18:I18,K18:L18)-ROUND((B18/24)*6,0)-21</f>
        <v>0</v>
      </c>
      <c r="N18" s="27" t="s">
        <v>277</v>
      </c>
      <c r="O18">
        <v>18</v>
      </c>
    </row>
    <row r="19" spans="1:15" x14ac:dyDescent="0.25">
      <c r="A19" s="6" t="s">
        <v>245</v>
      </c>
      <c r="B19" s="7">
        <v>20</v>
      </c>
      <c r="C19" s="5" t="s">
        <v>16</v>
      </c>
      <c r="D19" s="5">
        <v>14</v>
      </c>
      <c r="E19" s="19" t="s">
        <v>66</v>
      </c>
      <c r="F19" s="5">
        <v>12</v>
      </c>
      <c r="G19" s="5">
        <v>5</v>
      </c>
      <c r="H19" s="5">
        <v>1</v>
      </c>
      <c r="I19" s="5">
        <v>10</v>
      </c>
      <c r="J19" s="5">
        <v>7</v>
      </c>
      <c r="K19" s="4">
        <v>28</v>
      </c>
      <c r="L19" s="4"/>
      <c r="M19" s="4">
        <f>SUM(F19:I19,K19:L19)-ROUND((B19/24)*14,0)-44</f>
        <v>0</v>
      </c>
      <c r="N19" s="27" t="s">
        <v>239</v>
      </c>
      <c r="O19">
        <v>20</v>
      </c>
    </row>
    <row r="20" spans="1:15" x14ac:dyDescent="0.25">
      <c r="A20" s="6" t="s">
        <v>269</v>
      </c>
      <c r="B20" s="7">
        <v>23</v>
      </c>
      <c r="C20" s="5" t="s">
        <v>9</v>
      </c>
      <c r="D20" s="5">
        <v>6</v>
      </c>
      <c r="E20" s="19" t="s">
        <v>112</v>
      </c>
      <c r="F20" s="5">
        <v>5</v>
      </c>
      <c r="G20" s="5">
        <v>2</v>
      </c>
      <c r="H20" s="5">
        <v>2</v>
      </c>
      <c r="I20" s="5">
        <v>4</v>
      </c>
      <c r="J20" s="5">
        <v>2</v>
      </c>
      <c r="K20" s="4">
        <v>1</v>
      </c>
      <c r="L20" s="4">
        <v>8</v>
      </c>
      <c r="M20" s="4">
        <f>SUM(F20:I20,K20:L20)-ROUND((B20/24)*5,0)-17</f>
        <v>0</v>
      </c>
      <c r="N20" s="27" t="s">
        <v>270</v>
      </c>
      <c r="O20">
        <v>23</v>
      </c>
    </row>
    <row r="21" spans="1:15" x14ac:dyDescent="0.25">
      <c r="A21" s="6" t="s">
        <v>246</v>
      </c>
      <c r="B21" s="7">
        <v>25</v>
      </c>
      <c r="C21" s="5" t="s">
        <v>16</v>
      </c>
      <c r="D21" s="5">
        <v>14</v>
      </c>
      <c r="E21" s="19" t="s">
        <v>66</v>
      </c>
      <c r="F21" s="5">
        <v>13</v>
      </c>
      <c r="G21" s="5">
        <v>5</v>
      </c>
      <c r="H21" s="5">
        <v>1</v>
      </c>
      <c r="I21" s="5">
        <v>10</v>
      </c>
      <c r="J21" s="5">
        <v>7</v>
      </c>
      <c r="K21" s="4">
        <v>30</v>
      </c>
      <c r="L21" s="4"/>
      <c r="M21" s="4">
        <f>SUM(F21:I21,K21:L21)-ROUND((B21/24)*14,0)-44</f>
        <v>0</v>
      </c>
      <c r="N21" s="27" t="s">
        <v>239</v>
      </c>
      <c r="O21">
        <v>25</v>
      </c>
    </row>
    <row r="23" spans="1:15" x14ac:dyDescent="0.25">
      <c r="A23" s="6" t="s">
        <v>247</v>
      </c>
      <c r="B23" s="7">
        <v>0</v>
      </c>
      <c r="C23" s="5" t="s">
        <v>121</v>
      </c>
      <c r="D23" s="5">
        <v>8</v>
      </c>
      <c r="E23" s="19" t="s">
        <v>55</v>
      </c>
      <c r="F23" s="5">
        <v>8</v>
      </c>
      <c r="G23" s="5">
        <v>0</v>
      </c>
      <c r="H23" s="5">
        <v>6</v>
      </c>
      <c r="I23" s="5" t="s">
        <v>11</v>
      </c>
      <c r="J23" s="5" t="s">
        <v>11</v>
      </c>
      <c r="K23" s="4">
        <v>12</v>
      </c>
      <c r="L23" s="4"/>
      <c r="M23" s="4">
        <f>SUM(F23:I23,K23:L23)-ROUND((B23/24)*8,0)-26</f>
        <v>0</v>
      </c>
      <c r="N23" s="27" t="s">
        <v>240</v>
      </c>
      <c r="O23">
        <v>0</v>
      </c>
    </row>
    <row r="24" spans="1:15" x14ac:dyDescent="0.25">
      <c r="A24" s="6" t="s">
        <v>273</v>
      </c>
      <c r="B24" s="7">
        <v>3</v>
      </c>
      <c r="C24" s="5" t="s">
        <v>121</v>
      </c>
      <c r="D24" s="5">
        <v>3</v>
      </c>
      <c r="E24" s="19" t="s">
        <v>29</v>
      </c>
      <c r="F24" s="5">
        <v>3</v>
      </c>
      <c r="G24" s="5">
        <v>1</v>
      </c>
      <c r="H24" s="5">
        <v>1</v>
      </c>
      <c r="I24" s="5" t="s">
        <v>11</v>
      </c>
      <c r="J24" s="5" t="s">
        <v>11</v>
      </c>
      <c r="K24" s="4"/>
      <c r="L24" s="4">
        <v>2</v>
      </c>
      <c r="M24" s="4">
        <f>SUM(F24:I24,K24:L24)-ROUND((B24/24)*2,0)-7</f>
        <v>0</v>
      </c>
      <c r="N24" s="27" t="s">
        <v>258</v>
      </c>
      <c r="O24">
        <v>3</v>
      </c>
    </row>
    <row r="25" spans="1:15" x14ac:dyDescent="0.25">
      <c r="A25" s="6" t="s">
        <v>248</v>
      </c>
      <c r="B25" s="7">
        <v>9</v>
      </c>
      <c r="C25" s="5" t="s">
        <v>121</v>
      </c>
      <c r="D25" s="5">
        <v>8</v>
      </c>
      <c r="E25" s="19" t="s">
        <v>55</v>
      </c>
      <c r="F25" s="5">
        <v>8</v>
      </c>
      <c r="G25" s="5">
        <v>0</v>
      </c>
      <c r="H25" s="5">
        <v>6</v>
      </c>
      <c r="I25" s="5" t="s">
        <v>11</v>
      </c>
      <c r="J25" s="5" t="s">
        <v>11</v>
      </c>
      <c r="K25" s="4">
        <v>15</v>
      </c>
      <c r="L25" s="4"/>
      <c r="M25" s="4">
        <f>SUM(F25:I25,K25:L25)-ROUND((B25/24)*8,0)-26</f>
        <v>0</v>
      </c>
      <c r="N25" s="27" t="s">
        <v>240</v>
      </c>
      <c r="O25">
        <v>9</v>
      </c>
    </row>
    <row r="26" spans="1:15" x14ac:dyDescent="0.25">
      <c r="A26" s="6" t="s">
        <v>274</v>
      </c>
      <c r="B26" s="7">
        <v>13</v>
      </c>
      <c r="C26" s="5" t="s">
        <v>121</v>
      </c>
      <c r="D26" s="5">
        <v>3</v>
      </c>
      <c r="E26" s="19" t="s">
        <v>29</v>
      </c>
      <c r="F26" s="5">
        <v>3</v>
      </c>
      <c r="G26" s="5">
        <v>1</v>
      </c>
      <c r="H26" s="5">
        <v>1</v>
      </c>
      <c r="I26" s="5" t="s">
        <v>11</v>
      </c>
      <c r="J26" s="5" t="s">
        <v>11</v>
      </c>
      <c r="K26" s="4"/>
      <c r="L26" s="4">
        <v>3</v>
      </c>
      <c r="M26" s="4">
        <f>SUM(F26:I26,K26:L26)-ROUND((B26/24)*2,0)-7</f>
        <v>0</v>
      </c>
      <c r="N26" s="27" t="s">
        <v>259</v>
      </c>
      <c r="O26">
        <v>13</v>
      </c>
    </row>
    <row r="27" spans="1:15" x14ac:dyDescent="0.25">
      <c r="A27" s="6" t="s">
        <v>249</v>
      </c>
      <c r="B27" s="7">
        <v>19</v>
      </c>
      <c r="C27" s="5" t="s">
        <v>121</v>
      </c>
      <c r="D27" s="5">
        <v>8</v>
      </c>
      <c r="E27" s="19" t="s">
        <v>55</v>
      </c>
      <c r="F27" s="5">
        <v>8</v>
      </c>
      <c r="G27" s="5">
        <v>0</v>
      </c>
      <c r="H27" s="5">
        <v>6</v>
      </c>
      <c r="I27" s="5" t="s">
        <v>11</v>
      </c>
      <c r="J27" s="5" t="s">
        <v>11</v>
      </c>
      <c r="K27" s="4">
        <v>18</v>
      </c>
      <c r="L27" s="4"/>
      <c r="M27" s="4">
        <f>SUM(F27:I27,K27:L27)-ROUND((B27/24)*8,0)-26</f>
        <v>0</v>
      </c>
      <c r="N27" s="27" t="s">
        <v>240</v>
      </c>
      <c r="O27">
        <v>19</v>
      </c>
    </row>
    <row r="28" spans="1:15" x14ac:dyDescent="0.25">
      <c r="A28" s="6" t="s">
        <v>275</v>
      </c>
      <c r="B28" s="7">
        <v>22</v>
      </c>
      <c r="C28" s="5" t="s">
        <v>121</v>
      </c>
      <c r="D28" s="5">
        <v>3</v>
      </c>
      <c r="E28" s="19" t="s">
        <v>29</v>
      </c>
      <c r="F28" s="5">
        <v>3</v>
      </c>
      <c r="G28" s="5">
        <v>1</v>
      </c>
      <c r="H28" s="5">
        <v>1</v>
      </c>
      <c r="I28" s="5" t="s">
        <v>11</v>
      </c>
      <c r="J28" s="5" t="s">
        <v>11</v>
      </c>
      <c r="K28" s="4"/>
      <c r="L28" s="4">
        <v>4</v>
      </c>
      <c r="M28" s="4">
        <f>SUM(F28:I28,K28:L28)-ROUND((B28/24)*2,0)-7</f>
        <v>0</v>
      </c>
      <c r="N28" s="27" t="s">
        <v>260</v>
      </c>
      <c r="O28">
        <v>22</v>
      </c>
    </row>
    <row r="29" spans="1:15" x14ac:dyDescent="0.25">
      <c r="A29" s="6"/>
      <c r="B29" s="7"/>
      <c r="C29" s="5"/>
      <c r="D29" s="18"/>
      <c r="E29" s="19"/>
      <c r="F29" s="5"/>
      <c r="G29" s="5"/>
      <c r="H29" s="5"/>
      <c r="I29" s="5"/>
      <c r="J29" s="5"/>
      <c r="K29" s="4"/>
      <c r="L29" s="4"/>
      <c r="M29" s="4"/>
      <c r="N29" s="7"/>
    </row>
    <row r="30" spans="1:15" x14ac:dyDescent="0.25">
      <c r="A30" s="6" t="s">
        <v>255</v>
      </c>
      <c r="B30" s="7">
        <v>0</v>
      </c>
      <c r="C30" s="5" t="s">
        <v>14</v>
      </c>
      <c r="D30" s="18" t="s">
        <v>92</v>
      </c>
      <c r="E30" s="19" t="s">
        <v>32</v>
      </c>
      <c r="F30" s="5">
        <v>2</v>
      </c>
      <c r="G30" s="5">
        <v>2</v>
      </c>
      <c r="H30" s="5">
        <v>1</v>
      </c>
      <c r="I30" s="5" t="s">
        <v>11</v>
      </c>
      <c r="J30" s="5" t="s">
        <v>11</v>
      </c>
      <c r="K30" s="4" t="s">
        <v>11</v>
      </c>
      <c r="L30" s="4"/>
      <c r="M30" s="4">
        <f>SUM(F30:I30,K30:L30)-ROUND((B30/24)*2,0)-5</f>
        <v>0</v>
      </c>
      <c r="N30" s="27"/>
      <c r="O30">
        <v>0</v>
      </c>
    </row>
    <row r="31" spans="1:15" x14ac:dyDescent="0.25">
      <c r="A31" s="6" t="s">
        <v>256</v>
      </c>
      <c r="B31" s="7">
        <v>0</v>
      </c>
      <c r="C31" s="5" t="s">
        <v>14</v>
      </c>
      <c r="D31" s="18" t="s">
        <v>92</v>
      </c>
      <c r="E31" s="19" t="s">
        <v>32</v>
      </c>
      <c r="F31" s="5">
        <v>2</v>
      </c>
      <c r="G31" s="5">
        <v>1</v>
      </c>
      <c r="H31" s="5">
        <v>2</v>
      </c>
      <c r="I31" s="5" t="s">
        <v>11</v>
      </c>
      <c r="J31" s="5" t="s">
        <v>11</v>
      </c>
      <c r="K31" s="4" t="s">
        <v>11</v>
      </c>
      <c r="L31" s="4"/>
      <c r="M31" s="4">
        <f>SUM(F31:I31,K31:L31)-ROUND((B31/24)*2,0)-5</f>
        <v>0</v>
      </c>
      <c r="N31" s="27"/>
      <c r="O31">
        <v>0</v>
      </c>
    </row>
    <row r="32" spans="1:15" x14ac:dyDescent="0.25">
      <c r="A32" s="6" t="s">
        <v>257</v>
      </c>
      <c r="B32" s="7">
        <v>0</v>
      </c>
      <c r="C32" s="5" t="s">
        <v>13</v>
      </c>
      <c r="D32" s="18" t="s">
        <v>30</v>
      </c>
      <c r="E32" s="19" t="s">
        <v>29</v>
      </c>
      <c r="F32" s="5">
        <v>3</v>
      </c>
      <c r="G32" s="5">
        <v>2</v>
      </c>
      <c r="H32" s="5">
        <v>1</v>
      </c>
      <c r="I32" s="5" t="s">
        <v>11</v>
      </c>
      <c r="J32" s="5" t="s">
        <v>11</v>
      </c>
      <c r="K32" s="4" t="s">
        <v>11</v>
      </c>
      <c r="L32" s="4"/>
      <c r="M32" s="4">
        <f>SUM(F32:I32,K32:L32)-ROUND((B32/24)*2,0)-6</f>
        <v>0</v>
      </c>
      <c r="N32" s="27"/>
      <c r="O32">
        <v>0</v>
      </c>
    </row>
    <row r="33" spans="1:15" x14ac:dyDescent="0.25">
      <c r="A33" s="6" t="s">
        <v>250</v>
      </c>
      <c r="B33" s="7">
        <v>1</v>
      </c>
      <c r="C33" s="5" t="s">
        <v>28</v>
      </c>
      <c r="D33" s="18" t="s">
        <v>93</v>
      </c>
      <c r="E33" s="19" t="s">
        <v>91</v>
      </c>
      <c r="F33" s="5">
        <v>3</v>
      </c>
      <c r="G33" s="5">
        <v>0</v>
      </c>
      <c r="H33" s="5">
        <v>0</v>
      </c>
      <c r="I33" s="5" t="s">
        <v>11</v>
      </c>
      <c r="J33" s="5" t="s">
        <v>11</v>
      </c>
      <c r="K33" s="4" t="s">
        <v>11</v>
      </c>
      <c r="L33" s="4">
        <v>4</v>
      </c>
      <c r="M33" s="4">
        <f>SUM(F33:I33,K33:L33)-ROUND((B33/24)*2,0)-7</f>
        <v>0</v>
      </c>
      <c r="N33" s="27" t="s">
        <v>104</v>
      </c>
      <c r="O33">
        <v>1</v>
      </c>
    </row>
    <row r="34" spans="1:15" x14ac:dyDescent="0.25">
      <c r="A34" s="6" t="s">
        <v>276</v>
      </c>
      <c r="B34" s="7">
        <v>2</v>
      </c>
      <c r="C34" s="5" t="s">
        <v>27</v>
      </c>
      <c r="D34" s="18" t="s">
        <v>90</v>
      </c>
      <c r="E34" s="19" t="s">
        <v>94</v>
      </c>
      <c r="F34" s="5">
        <v>1</v>
      </c>
      <c r="G34" s="5">
        <v>1</v>
      </c>
      <c r="H34" s="5">
        <v>1</v>
      </c>
      <c r="I34" s="5" t="s">
        <v>11</v>
      </c>
      <c r="J34" s="5" t="s">
        <v>11</v>
      </c>
      <c r="K34" s="4" t="s">
        <v>11</v>
      </c>
      <c r="L34" s="4"/>
      <c r="M34" s="4">
        <f>SUM(F34:I34,K34:L34)-ROUND((B34/24)*2,0)-3</f>
        <v>0</v>
      </c>
      <c r="N34" s="27"/>
      <c r="O34">
        <v>2</v>
      </c>
    </row>
    <row r="35" spans="1:15" x14ac:dyDescent="0.25">
      <c r="A35" s="6" t="s">
        <v>271</v>
      </c>
      <c r="B35" s="7">
        <v>12</v>
      </c>
      <c r="C35" s="5" t="s">
        <v>14</v>
      </c>
      <c r="D35" s="18" t="s">
        <v>92</v>
      </c>
      <c r="E35" s="19" t="s">
        <v>32</v>
      </c>
      <c r="F35" s="5">
        <v>2</v>
      </c>
      <c r="G35" s="5">
        <v>2</v>
      </c>
      <c r="H35" s="5">
        <v>2</v>
      </c>
      <c r="I35" s="5" t="s">
        <v>11</v>
      </c>
      <c r="J35" s="5" t="s">
        <v>11</v>
      </c>
      <c r="K35" s="4" t="s">
        <v>11</v>
      </c>
      <c r="L35" s="4"/>
      <c r="M35" s="4">
        <f>SUM(F35:I35,K35:L35)-ROUND((B35/24)*2,0)-5</f>
        <v>0</v>
      </c>
      <c r="N35" s="27"/>
      <c r="O35">
        <v>12</v>
      </c>
    </row>
    <row r="36" spans="1:15" x14ac:dyDescent="0.25">
      <c r="A36" s="6" t="s">
        <v>272</v>
      </c>
      <c r="B36" s="7">
        <v>21</v>
      </c>
      <c r="C36" s="5" t="s">
        <v>13</v>
      </c>
      <c r="D36" s="18" t="s">
        <v>30</v>
      </c>
      <c r="E36" s="19" t="s">
        <v>29</v>
      </c>
      <c r="F36" s="5">
        <v>3</v>
      </c>
      <c r="G36" s="5">
        <v>3</v>
      </c>
      <c r="H36" s="5">
        <v>2</v>
      </c>
      <c r="I36" s="5" t="s">
        <v>11</v>
      </c>
      <c r="J36" s="5" t="s">
        <v>11</v>
      </c>
      <c r="K36" s="4" t="s">
        <v>11</v>
      </c>
      <c r="L36" s="4"/>
      <c r="M36" s="4">
        <f>SUM(F36:I36,K36:L36)-ROUND((B36/24)*2,0)-6</f>
        <v>0</v>
      </c>
      <c r="N36" s="27"/>
      <c r="O36">
        <v>21</v>
      </c>
    </row>
    <row r="38" spans="1:15" x14ac:dyDescent="0.25">
      <c r="A38" s="34" t="s">
        <v>80</v>
      </c>
      <c r="B38" s="20"/>
      <c r="C38" s="5"/>
      <c r="D38" s="21" t="s">
        <v>17</v>
      </c>
      <c r="E38" s="21" t="s">
        <v>18</v>
      </c>
      <c r="F38" s="22" t="s">
        <v>81</v>
      </c>
      <c r="G38" s="21" t="s">
        <v>82</v>
      </c>
      <c r="H38" s="21" t="s">
        <v>83</v>
      </c>
      <c r="I38" s="21" t="s">
        <v>84</v>
      </c>
      <c r="J38" s="5"/>
      <c r="K38" s="4"/>
      <c r="L38" s="21" t="s">
        <v>24</v>
      </c>
      <c r="M38" s="4"/>
      <c r="N38" s="23" t="s">
        <v>85</v>
      </c>
    </row>
    <row r="39" spans="1:15" x14ac:dyDescent="0.25">
      <c r="A39" s="7" t="s">
        <v>251</v>
      </c>
      <c r="B39" s="7">
        <v>0</v>
      </c>
      <c r="C39" s="5"/>
      <c r="D39" s="5">
        <v>2</v>
      </c>
      <c r="E39" s="32" t="s">
        <v>142</v>
      </c>
      <c r="F39" s="5">
        <v>2</v>
      </c>
      <c r="G39" s="5">
        <v>2</v>
      </c>
      <c r="H39" s="5">
        <v>2</v>
      </c>
      <c r="I39" s="5" t="s">
        <v>109</v>
      </c>
      <c r="J39" s="5"/>
      <c r="K39" s="4"/>
      <c r="L39" s="4"/>
      <c r="M39" s="4">
        <f>SUM(F39:I39,L39)-ROUND((B39/24)*2,0)-6</f>
        <v>0</v>
      </c>
      <c r="N39" s="7" t="s">
        <v>252</v>
      </c>
    </row>
    <row r="40" spans="1:15" x14ac:dyDescent="0.25">
      <c r="A40" s="7" t="s">
        <v>254</v>
      </c>
      <c r="B40" s="7">
        <v>11</v>
      </c>
      <c r="C40" s="5"/>
      <c r="D40" s="5">
        <v>3</v>
      </c>
      <c r="E40" s="19" t="s">
        <v>42</v>
      </c>
      <c r="F40" s="5">
        <v>3</v>
      </c>
      <c r="G40" s="5">
        <v>2</v>
      </c>
      <c r="H40" s="5">
        <v>3</v>
      </c>
      <c r="I40" s="5" t="s">
        <v>117</v>
      </c>
      <c r="J40" s="5"/>
      <c r="K40" s="4"/>
      <c r="L40" s="4"/>
      <c r="M40" s="4">
        <f>SUM(F40:I40,L40)-ROUND((B40/24)*3,0)-8+1</f>
        <v>0</v>
      </c>
      <c r="N40" s="7"/>
    </row>
    <row r="41" spans="1:15" x14ac:dyDescent="0.25">
      <c r="A41" s="7" t="s">
        <v>86</v>
      </c>
      <c r="B41" s="7">
        <v>24</v>
      </c>
      <c r="C41" s="5"/>
      <c r="D41" s="5">
        <v>2</v>
      </c>
      <c r="E41" s="19" t="s">
        <v>137</v>
      </c>
      <c r="F41" s="5">
        <v>2</v>
      </c>
      <c r="G41" s="5">
        <v>1</v>
      </c>
      <c r="H41" s="5">
        <v>2</v>
      </c>
      <c r="I41" s="5" t="s">
        <v>109</v>
      </c>
      <c r="J41" s="5"/>
      <c r="K41" s="4"/>
      <c r="L41" s="4"/>
      <c r="M41" s="4">
        <f>SUM(F41:I41,L41)-ROUND((B41/24)*1,0)-4</f>
        <v>0</v>
      </c>
      <c r="N41" s="7" t="s">
        <v>253</v>
      </c>
    </row>
    <row r="42" spans="1:15" x14ac:dyDescent="0.25">
      <c r="I42" s="35"/>
    </row>
    <row r="43" spans="1:15" x14ac:dyDescent="0.25">
      <c r="I43" s="35"/>
    </row>
    <row r="44" spans="1:15" x14ac:dyDescent="0.25">
      <c r="I44" s="35"/>
    </row>
    <row r="45" spans="1:15" x14ac:dyDescent="0.25">
      <c r="I45" s="3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D33" sqref="D33"/>
    </sheetView>
  </sheetViews>
  <sheetFormatPr defaultRowHeight="15" x14ac:dyDescent="0.25"/>
  <cols>
    <col min="1" max="1" width="23.7109375" style="33" customWidth="1"/>
    <col min="3" max="3" width="6.85546875" bestFit="1" customWidth="1"/>
    <col min="4" max="4" width="5.7109375" bestFit="1" customWidth="1"/>
    <col min="5" max="5" width="6.5703125" bestFit="1" customWidth="1"/>
    <col min="6" max="8" width="5.28515625" bestFit="1" customWidth="1"/>
    <col min="9" max="10" width="4.140625" bestFit="1" customWidth="1"/>
    <col min="11" max="11" width="3.85546875" bestFit="1" customWidth="1"/>
    <col min="12" max="12" width="5.140625" bestFit="1" customWidth="1"/>
    <col min="13" max="13" width="4" bestFit="1" customWidth="1"/>
    <col min="14" max="14" width="33.42578125" style="26" bestFit="1" customWidth="1"/>
  </cols>
  <sheetData>
    <row r="1" spans="1:15" x14ac:dyDescent="0.25">
      <c r="A1" s="34" t="s">
        <v>2</v>
      </c>
      <c r="B1" s="1"/>
      <c r="C1" s="2" t="s">
        <v>1</v>
      </c>
      <c r="D1" s="3" t="s">
        <v>17</v>
      </c>
      <c r="E1" s="8" t="s">
        <v>18</v>
      </c>
      <c r="F1" s="2" t="s">
        <v>19</v>
      </c>
      <c r="G1" s="9" t="s">
        <v>20</v>
      </c>
      <c r="H1" s="9" t="s">
        <v>21</v>
      </c>
      <c r="I1" s="2" t="s">
        <v>22</v>
      </c>
      <c r="J1" s="2" t="s">
        <v>23</v>
      </c>
      <c r="K1" s="3" t="s">
        <v>0</v>
      </c>
      <c r="L1" s="2" t="s">
        <v>24</v>
      </c>
      <c r="M1" s="2"/>
      <c r="N1" s="25" t="s">
        <v>25</v>
      </c>
    </row>
    <row r="2" spans="1:15" x14ac:dyDescent="0.25">
      <c r="A2" s="6" t="s">
        <v>196</v>
      </c>
      <c r="B2" s="6">
        <v>0</v>
      </c>
      <c r="C2" s="5" t="s">
        <v>8</v>
      </c>
      <c r="D2" s="5">
        <v>4</v>
      </c>
      <c r="E2" s="19" t="s">
        <v>45</v>
      </c>
      <c r="F2" s="5">
        <v>4</v>
      </c>
      <c r="G2" s="5">
        <v>3</v>
      </c>
      <c r="H2" s="5">
        <v>3</v>
      </c>
      <c r="I2" s="5">
        <v>3</v>
      </c>
      <c r="J2" s="5">
        <v>2</v>
      </c>
      <c r="K2" s="4">
        <v>1</v>
      </c>
      <c r="L2" s="4"/>
      <c r="M2" s="4">
        <f>SUM(F2:I2,K2:L2)-ROUND((B2/24)*4,0)-14</f>
        <v>0</v>
      </c>
      <c r="N2" s="27"/>
      <c r="O2">
        <v>0</v>
      </c>
    </row>
    <row r="3" spans="1:15" x14ac:dyDescent="0.25">
      <c r="A3" s="6" t="s">
        <v>192</v>
      </c>
      <c r="B3" s="6">
        <v>0</v>
      </c>
      <c r="C3" s="5" t="s">
        <v>8</v>
      </c>
      <c r="D3" s="5">
        <v>5</v>
      </c>
      <c r="E3" s="19" t="s">
        <v>116</v>
      </c>
      <c r="F3" s="5">
        <v>3</v>
      </c>
      <c r="G3" s="5">
        <v>0</v>
      </c>
      <c r="H3" s="5">
        <v>2</v>
      </c>
      <c r="I3" s="5">
        <v>3</v>
      </c>
      <c r="J3" s="5">
        <v>2</v>
      </c>
      <c r="K3" s="4">
        <v>2</v>
      </c>
      <c r="L3" s="4">
        <v>4</v>
      </c>
      <c r="M3" s="4">
        <f>SUM(F3:I3,K3:L3)-ROUND((B3/24)*4,0)-14</f>
        <v>0</v>
      </c>
      <c r="N3" s="27" t="s">
        <v>218</v>
      </c>
      <c r="O3">
        <v>0</v>
      </c>
    </row>
    <row r="4" spans="1:15" x14ac:dyDescent="0.25">
      <c r="A4" s="6" t="s">
        <v>228</v>
      </c>
      <c r="B4" s="7">
        <v>0</v>
      </c>
      <c r="C4" s="5" t="s">
        <v>9</v>
      </c>
      <c r="D4" s="5">
        <v>5</v>
      </c>
      <c r="E4" s="19" t="s">
        <v>48</v>
      </c>
      <c r="F4" s="5">
        <v>5</v>
      </c>
      <c r="G4" s="5">
        <v>3</v>
      </c>
      <c r="H4" s="5">
        <v>2</v>
      </c>
      <c r="I4" s="5">
        <v>4</v>
      </c>
      <c r="J4" s="5">
        <v>2</v>
      </c>
      <c r="K4" s="4">
        <v>3</v>
      </c>
      <c r="L4" s="4"/>
      <c r="M4" s="4">
        <f>SUM(F4:I4,K4:L4)-ROUND((B4/24)*5,0)-17</f>
        <v>0</v>
      </c>
      <c r="N4" s="27"/>
      <c r="O4">
        <v>0</v>
      </c>
    </row>
    <row r="5" spans="1:15" x14ac:dyDescent="0.25">
      <c r="A5" s="6" t="s">
        <v>227</v>
      </c>
      <c r="B5" s="7">
        <v>0</v>
      </c>
      <c r="C5" s="5" t="s">
        <v>5</v>
      </c>
      <c r="D5" s="5">
        <v>6</v>
      </c>
      <c r="E5" s="19" t="s">
        <v>179</v>
      </c>
      <c r="F5" s="5">
        <v>7</v>
      </c>
      <c r="G5" s="5">
        <v>4</v>
      </c>
      <c r="H5" s="5">
        <v>2</v>
      </c>
      <c r="I5" s="5">
        <v>5</v>
      </c>
      <c r="J5" s="5">
        <v>3</v>
      </c>
      <c r="K5" s="4">
        <v>3</v>
      </c>
      <c r="L5" s="4"/>
      <c r="M5" s="4">
        <f>SUM(F5:I5,K5:L5)-ROUND((B5/24)*6,0)-21</f>
        <v>0</v>
      </c>
      <c r="N5" s="27" t="s">
        <v>178</v>
      </c>
      <c r="O5">
        <v>0</v>
      </c>
    </row>
    <row r="6" spans="1:15" x14ac:dyDescent="0.25">
      <c r="A6" s="6" t="s">
        <v>208</v>
      </c>
      <c r="B6" s="7">
        <v>0</v>
      </c>
      <c r="C6" s="5" t="s">
        <v>4</v>
      </c>
      <c r="D6" s="5">
        <v>9</v>
      </c>
      <c r="E6" s="19" t="s">
        <v>63</v>
      </c>
      <c r="F6" s="5">
        <v>10</v>
      </c>
      <c r="G6" s="5">
        <v>1</v>
      </c>
      <c r="H6" s="5">
        <v>4</v>
      </c>
      <c r="I6" s="5">
        <v>7</v>
      </c>
      <c r="J6" s="5">
        <v>5</v>
      </c>
      <c r="K6" s="4">
        <v>10</v>
      </c>
      <c r="L6" s="4"/>
      <c r="M6" s="4">
        <f>SUM(F6:I6,K6:L6)-ROUND((B6/24)*10,0)-32</f>
        <v>0</v>
      </c>
      <c r="N6" s="27" t="s">
        <v>100</v>
      </c>
      <c r="O6">
        <v>0</v>
      </c>
    </row>
    <row r="7" spans="1:15" x14ac:dyDescent="0.25">
      <c r="A7" s="6" t="s">
        <v>224</v>
      </c>
      <c r="B7" s="6">
        <v>1</v>
      </c>
      <c r="C7" s="5" t="s">
        <v>7</v>
      </c>
      <c r="D7" s="5">
        <v>4</v>
      </c>
      <c r="E7" s="19" t="s">
        <v>42</v>
      </c>
      <c r="F7" s="5">
        <v>3</v>
      </c>
      <c r="G7" s="5">
        <v>0</v>
      </c>
      <c r="H7" s="5">
        <v>3</v>
      </c>
      <c r="I7" s="5">
        <v>2</v>
      </c>
      <c r="J7" s="5">
        <v>1</v>
      </c>
      <c r="K7" s="4">
        <v>0</v>
      </c>
      <c r="L7" s="4">
        <v>1</v>
      </c>
      <c r="M7" s="4">
        <f>SUM(F7:I7,K7:L7)-ROUND((B7/24)*3,0)-9</f>
        <v>0</v>
      </c>
      <c r="N7" s="27" t="s">
        <v>221</v>
      </c>
      <c r="O7">
        <v>1</v>
      </c>
    </row>
    <row r="8" spans="1:15" x14ac:dyDescent="0.25">
      <c r="A8" s="6" t="s">
        <v>226</v>
      </c>
      <c r="B8" s="7">
        <v>2</v>
      </c>
      <c r="C8" s="5" t="s">
        <v>5</v>
      </c>
      <c r="D8" s="5">
        <v>7</v>
      </c>
      <c r="E8" s="19" t="s">
        <v>179</v>
      </c>
      <c r="F8" s="5">
        <v>7</v>
      </c>
      <c r="G8" s="5">
        <v>4</v>
      </c>
      <c r="H8" s="5">
        <v>2</v>
      </c>
      <c r="I8" s="5">
        <v>5</v>
      </c>
      <c r="J8" s="5">
        <v>3</v>
      </c>
      <c r="K8" s="4">
        <v>3</v>
      </c>
      <c r="L8" s="4">
        <v>1</v>
      </c>
      <c r="M8" s="4">
        <f>SUM(F8:I8,K8:L8)-ROUND((B8/24)*6,0)-21</f>
        <v>0</v>
      </c>
      <c r="N8" s="27" t="s">
        <v>231</v>
      </c>
      <c r="O8">
        <v>2</v>
      </c>
    </row>
    <row r="9" spans="1:15" x14ac:dyDescent="0.25">
      <c r="A9" s="6" t="s">
        <v>195</v>
      </c>
      <c r="B9" s="6">
        <v>3</v>
      </c>
      <c r="C9" s="5" t="s">
        <v>8</v>
      </c>
      <c r="D9" s="5">
        <v>4</v>
      </c>
      <c r="E9" s="19" t="s">
        <v>45</v>
      </c>
      <c r="F9" s="5">
        <v>4</v>
      </c>
      <c r="G9" s="5">
        <v>3</v>
      </c>
      <c r="H9" s="5">
        <v>3</v>
      </c>
      <c r="I9" s="5">
        <v>4</v>
      </c>
      <c r="J9" s="5">
        <v>2</v>
      </c>
      <c r="K9" s="4">
        <v>1</v>
      </c>
      <c r="L9" s="4"/>
      <c r="M9" s="4">
        <f>SUM(F9:I9,K9:L9)-ROUND((B9/24)*4,0)-14</f>
        <v>0</v>
      </c>
      <c r="N9" s="27"/>
      <c r="O9">
        <v>3</v>
      </c>
    </row>
    <row r="10" spans="1:15" x14ac:dyDescent="0.25">
      <c r="A10" s="6" t="s">
        <v>209</v>
      </c>
      <c r="B10" s="7">
        <v>5</v>
      </c>
      <c r="C10" s="5" t="s">
        <v>16</v>
      </c>
      <c r="D10" s="5">
        <v>14</v>
      </c>
      <c r="E10" s="19" t="s">
        <v>67</v>
      </c>
      <c r="F10" s="5">
        <v>13</v>
      </c>
      <c r="G10" s="5">
        <v>2</v>
      </c>
      <c r="H10" s="5">
        <v>5</v>
      </c>
      <c r="I10" s="5">
        <v>10</v>
      </c>
      <c r="J10" s="5">
        <v>7</v>
      </c>
      <c r="K10" s="4">
        <v>15</v>
      </c>
      <c r="L10" s="4">
        <v>2</v>
      </c>
      <c r="M10" s="4">
        <f>SUM(F10:I10,K10:L10)-ROUND((B10/24)*14,0)-44</f>
        <v>0</v>
      </c>
      <c r="N10" s="27" t="s">
        <v>176</v>
      </c>
      <c r="O10">
        <v>5</v>
      </c>
    </row>
    <row r="11" spans="1:15" x14ac:dyDescent="0.25">
      <c r="A11" s="6" t="s">
        <v>225</v>
      </c>
      <c r="B11" s="7">
        <v>0</v>
      </c>
      <c r="C11" s="5" t="s">
        <v>9</v>
      </c>
      <c r="D11" s="5">
        <v>5</v>
      </c>
      <c r="E11" s="19" t="s">
        <v>48</v>
      </c>
      <c r="F11" s="5">
        <v>5</v>
      </c>
      <c r="G11" s="5">
        <v>3</v>
      </c>
      <c r="H11" s="5">
        <v>2</v>
      </c>
      <c r="I11" s="5">
        <v>4</v>
      </c>
      <c r="J11" s="5">
        <v>2</v>
      </c>
      <c r="K11" s="4">
        <v>3</v>
      </c>
      <c r="L11" s="4"/>
      <c r="M11" s="4">
        <f>SUM(F11:I11,K11:L11)-ROUND((B11/24)*5,0)-17</f>
        <v>0</v>
      </c>
      <c r="N11" s="27"/>
      <c r="O11">
        <v>7</v>
      </c>
    </row>
    <row r="12" spans="1:15" x14ac:dyDescent="0.25">
      <c r="A12" s="6" t="s">
        <v>204</v>
      </c>
      <c r="B12" s="6">
        <v>8</v>
      </c>
      <c r="C12" s="5" t="s">
        <v>8</v>
      </c>
      <c r="D12" s="5">
        <v>5</v>
      </c>
      <c r="E12" s="19" t="s">
        <v>116</v>
      </c>
      <c r="F12" s="5">
        <v>4</v>
      </c>
      <c r="G12" s="5">
        <v>0</v>
      </c>
      <c r="H12" s="5">
        <v>2</v>
      </c>
      <c r="I12" s="5">
        <v>3</v>
      </c>
      <c r="J12" s="5">
        <v>2</v>
      </c>
      <c r="K12" s="4">
        <v>2</v>
      </c>
      <c r="L12" s="4">
        <v>4</v>
      </c>
      <c r="M12" s="4">
        <f>SUM(F12:I12,K12:L12)-ROUND((B12/24)*4,0)-14</f>
        <v>0</v>
      </c>
      <c r="N12" s="27" t="s">
        <v>218</v>
      </c>
      <c r="O12">
        <v>8</v>
      </c>
    </row>
    <row r="13" spans="1:15" x14ac:dyDescent="0.25">
      <c r="A13" s="6" t="s">
        <v>210</v>
      </c>
      <c r="B13" s="7">
        <v>10</v>
      </c>
      <c r="C13" s="5" t="s">
        <v>4</v>
      </c>
      <c r="D13" s="5">
        <v>9</v>
      </c>
      <c r="E13" s="19" t="s">
        <v>63</v>
      </c>
      <c r="F13" s="5">
        <v>10</v>
      </c>
      <c r="G13" s="5">
        <v>2</v>
      </c>
      <c r="H13" s="5">
        <v>4</v>
      </c>
      <c r="I13" s="5">
        <v>7</v>
      </c>
      <c r="J13" s="5">
        <v>5</v>
      </c>
      <c r="K13" s="4">
        <v>13</v>
      </c>
      <c r="L13" s="4"/>
      <c r="M13" s="4">
        <f>SUM(F13:I13,K13:L13)-ROUND((B13/24)*10,0)-32</f>
        <v>0</v>
      </c>
      <c r="N13" s="27" t="s">
        <v>100</v>
      </c>
      <c r="O13">
        <v>10</v>
      </c>
    </row>
    <row r="14" spans="1:15" x14ac:dyDescent="0.25">
      <c r="A14" s="6" t="s">
        <v>232</v>
      </c>
      <c r="B14" s="7">
        <v>13</v>
      </c>
      <c r="C14" s="5" t="s">
        <v>5</v>
      </c>
      <c r="D14" s="5">
        <v>7</v>
      </c>
      <c r="E14" s="19" t="s">
        <v>179</v>
      </c>
      <c r="F14" s="5">
        <v>7</v>
      </c>
      <c r="G14" s="5">
        <v>5</v>
      </c>
      <c r="H14" s="5">
        <v>2</v>
      </c>
      <c r="I14" s="5">
        <v>6</v>
      </c>
      <c r="J14" s="5">
        <v>3</v>
      </c>
      <c r="K14" s="4">
        <v>3</v>
      </c>
      <c r="L14" s="4">
        <v>1</v>
      </c>
      <c r="M14" s="4">
        <f>SUM(F14:I14,K14:L14)-ROUND((B14/24)*6,0)-21</f>
        <v>0</v>
      </c>
      <c r="N14" s="27" t="s">
        <v>231</v>
      </c>
      <c r="O14">
        <v>13</v>
      </c>
    </row>
    <row r="15" spans="1:15" x14ac:dyDescent="0.25">
      <c r="A15" s="6" t="s">
        <v>235</v>
      </c>
      <c r="B15" s="7">
        <v>14</v>
      </c>
      <c r="C15" s="5" t="s">
        <v>9</v>
      </c>
      <c r="D15" s="5">
        <v>6</v>
      </c>
      <c r="E15" s="19" t="s">
        <v>48</v>
      </c>
      <c r="F15" s="5">
        <v>6</v>
      </c>
      <c r="G15" s="5">
        <v>3</v>
      </c>
      <c r="H15" s="5">
        <v>3</v>
      </c>
      <c r="I15" s="5">
        <v>4</v>
      </c>
      <c r="J15" s="5">
        <v>2</v>
      </c>
      <c r="K15" s="4">
        <v>4</v>
      </c>
      <c r="L15" s="4"/>
      <c r="M15" s="4">
        <f>SUM(F15:I15,K15:L15)-ROUND((B15/24)*5,0)-17</f>
        <v>0</v>
      </c>
      <c r="N15" s="27" t="s">
        <v>214</v>
      </c>
      <c r="O15">
        <v>14</v>
      </c>
    </row>
    <row r="16" spans="1:15" x14ac:dyDescent="0.25">
      <c r="A16" s="6" t="s">
        <v>211</v>
      </c>
      <c r="B16" s="7">
        <v>15</v>
      </c>
      <c r="C16" s="5" t="s">
        <v>16</v>
      </c>
      <c r="D16" s="5">
        <v>14</v>
      </c>
      <c r="E16" s="19" t="s">
        <v>67</v>
      </c>
      <c r="F16" s="5">
        <v>13</v>
      </c>
      <c r="G16" s="5">
        <v>2</v>
      </c>
      <c r="H16" s="5">
        <v>5</v>
      </c>
      <c r="I16" s="5">
        <v>10</v>
      </c>
      <c r="J16" s="5">
        <v>7</v>
      </c>
      <c r="K16" s="4">
        <v>20</v>
      </c>
      <c r="L16" s="4">
        <v>3</v>
      </c>
      <c r="M16" s="4">
        <f>SUM(F16:I16,K16:L16)-ROUND((B16/24)*14,0)-44</f>
        <v>0</v>
      </c>
      <c r="N16" s="27" t="s">
        <v>177</v>
      </c>
      <c r="O16">
        <v>15</v>
      </c>
    </row>
    <row r="17" spans="1:15" x14ac:dyDescent="0.25">
      <c r="A17" s="6" t="s">
        <v>223</v>
      </c>
      <c r="B17" s="6">
        <v>16</v>
      </c>
      <c r="C17" s="5" t="s">
        <v>7</v>
      </c>
      <c r="D17" s="5">
        <v>4</v>
      </c>
      <c r="E17" s="19" t="s">
        <v>42</v>
      </c>
      <c r="F17" s="5">
        <v>3</v>
      </c>
      <c r="G17" s="5">
        <v>0</v>
      </c>
      <c r="H17" s="5">
        <v>4</v>
      </c>
      <c r="I17" s="5">
        <v>2</v>
      </c>
      <c r="J17" s="5">
        <v>1</v>
      </c>
      <c r="K17" s="4">
        <v>0</v>
      </c>
      <c r="L17" s="4">
        <v>2</v>
      </c>
      <c r="M17" s="4">
        <f>SUM(F17:I17,K17:L17)-ROUND((B17/24)*3,0)-9</f>
        <v>0</v>
      </c>
      <c r="N17" s="27" t="s">
        <v>222</v>
      </c>
      <c r="O17">
        <v>16</v>
      </c>
    </row>
    <row r="18" spans="1:15" x14ac:dyDescent="0.25">
      <c r="A18" s="6" t="s">
        <v>219</v>
      </c>
      <c r="B18" s="6">
        <v>17</v>
      </c>
      <c r="C18" s="5" t="s">
        <v>8</v>
      </c>
      <c r="D18" s="5">
        <v>5</v>
      </c>
      <c r="E18" s="19" t="s">
        <v>116</v>
      </c>
      <c r="F18" s="5">
        <v>4</v>
      </c>
      <c r="G18" s="5">
        <v>0</v>
      </c>
      <c r="H18" s="5">
        <v>2</v>
      </c>
      <c r="I18" s="5">
        <v>3</v>
      </c>
      <c r="J18" s="5">
        <v>2</v>
      </c>
      <c r="K18" s="4">
        <v>2</v>
      </c>
      <c r="L18" s="4">
        <v>6</v>
      </c>
      <c r="M18" s="4">
        <f>SUM(F18:I18,K18:L18)-ROUND((B18/24)*4,0)-14</f>
        <v>0</v>
      </c>
      <c r="N18" s="27" t="s">
        <v>220</v>
      </c>
      <c r="O18">
        <v>17</v>
      </c>
    </row>
    <row r="19" spans="1:15" x14ac:dyDescent="0.25">
      <c r="A19" s="6" t="s">
        <v>212</v>
      </c>
      <c r="B19" s="7">
        <v>20</v>
      </c>
      <c r="C19" s="5" t="s">
        <v>4</v>
      </c>
      <c r="D19" s="5">
        <v>9</v>
      </c>
      <c r="E19" s="19" t="s">
        <v>63</v>
      </c>
      <c r="F19" s="5">
        <v>11</v>
      </c>
      <c r="G19" s="5">
        <v>2</v>
      </c>
      <c r="H19" s="5">
        <v>4</v>
      </c>
      <c r="I19" s="5">
        <v>7</v>
      </c>
      <c r="J19" s="5">
        <v>5</v>
      </c>
      <c r="K19" s="4">
        <v>16</v>
      </c>
      <c r="L19" s="4"/>
      <c r="M19" s="4">
        <f>SUM(F19:I19,K19:L19)-ROUND((B19/24)*10,0)-32</f>
        <v>0</v>
      </c>
      <c r="N19" s="27" t="s">
        <v>100</v>
      </c>
      <c r="O19">
        <v>20</v>
      </c>
    </row>
    <row r="20" spans="1:15" x14ac:dyDescent="0.25">
      <c r="A20" s="6" t="s">
        <v>233</v>
      </c>
      <c r="B20" s="7">
        <v>22</v>
      </c>
      <c r="C20" s="5" t="s">
        <v>5</v>
      </c>
      <c r="D20" s="5">
        <v>7</v>
      </c>
      <c r="E20" s="19" t="s">
        <v>179</v>
      </c>
      <c r="F20" s="5">
        <v>7</v>
      </c>
      <c r="G20" s="5">
        <v>6</v>
      </c>
      <c r="H20" s="5">
        <v>3</v>
      </c>
      <c r="I20" s="5">
        <v>6</v>
      </c>
      <c r="J20" s="5">
        <v>3</v>
      </c>
      <c r="K20" s="4">
        <v>3</v>
      </c>
      <c r="L20" s="4">
        <v>2</v>
      </c>
      <c r="M20" s="4">
        <f>SUM(F20:I20,K20:L20)-ROUND((B20/24)*6,0)-21</f>
        <v>0</v>
      </c>
      <c r="N20" s="27" t="s">
        <v>234</v>
      </c>
      <c r="O20">
        <v>22</v>
      </c>
    </row>
    <row r="21" spans="1:15" x14ac:dyDescent="0.25">
      <c r="A21" s="6" t="s">
        <v>236</v>
      </c>
      <c r="B21" s="7">
        <v>23</v>
      </c>
      <c r="C21" s="5" t="s">
        <v>9</v>
      </c>
      <c r="D21" s="5">
        <v>6</v>
      </c>
      <c r="E21" s="19" t="s">
        <v>48</v>
      </c>
      <c r="F21" s="5">
        <v>7</v>
      </c>
      <c r="G21" s="5">
        <v>4</v>
      </c>
      <c r="H21" s="5">
        <v>3</v>
      </c>
      <c r="I21" s="5">
        <v>4</v>
      </c>
      <c r="J21" s="5">
        <v>2</v>
      </c>
      <c r="K21" s="4">
        <v>4</v>
      </c>
      <c r="L21" s="4"/>
      <c r="M21" s="4">
        <f>SUM(F21:I21,K21:L21)-ROUND((B21/24)*5,0)-17</f>
        <v>0</v>
      </c>
      <c r="N21" s="27" t="s">
        <v>214</v>
      </c>
      <c r="O21">
        <v>23</v>
      </c>
    </row>
    <row r="22" spans="1:15" x14ac:dyDescent="0.25">
      <c r="A22" s="6" t="s">
        <v>213</v>
      </c>
      <c r="B22" s="7">
        <v>25</v>
      </c>
      <c r="C22" s="5" t="s">
        <v>16</v>
      </c>
      <c r="D22" s="5">
        <v>14</v>
      </c>
      <c r="E22" s="19" t="s">
        <v>67</v>
      </c>
      <c r="F22" s="5">
        <v>14</v>
      </c>
      <c r="G22" s="5">
        <v>2</v>
      </c>
      <c r="H22" s="5">
        <v>5</v>
      </c>
      <c r="I22" s="5">
        <v>10</v>
      </c>
      <c r="J22" s="5">
        <v>7</v>
      </c>
      <c r="K22" s="4">
        <v>25</v>
      </c>
      <c r="L22" s="4">
        <v>3</v>
      </c>
      <c r="M22" s="4">
        <f>SUM(F22:I22,K22:L22)-ROUND((B22/24)*14,0)-44</f>
        <v>0</v>
      </c>
      <c r="N22" s="27" t="s">
        <v>177</v>
      </c>
      <c r="O22">
        <v>25</v>
      </c>
    </row>
    <row r="23" spans="1:15" x14ac:dyDescent="0.25">
      <c r="A23" s="6"/>
      <c r="B23" s="7"/>
      <c r="C23" s="5"/>
      <c r="D23" s="5"/>
      <c r="E23" s="19"/>
      <c r="F23" s="5"/>
      <c r="G23" s="5"/>
      <c r="H23" s="5"/>
      <c r="I23" s="5"/>
      <c r="J23" s="5"/>
      <c r="K23" s="4"/>
      <c r="L23" s="4"/>
      <c r="M23" s="4"/>
      <c r="N23" s="27"/>
    </row>
    <row r="24" spans="1:15" x14ac:dyDescent="0.25">
      <c r="A24" s="6" t="s">
        <v>216</v>
      </c>
      <c r="B24" s="6">
        <v>0</v>
      </c>
      <c r="C24" s="5" t="s">
        <v>121</v>
      </c>
      <c r="D24" s="5">
        <v>4</v>
      </c>
      <c r="E24" s="19" t="s">
        <v>45</v>
      </c>
      <c r="F24" s="5">
        <v>4</v>
      </c>
      <c r="G24" s="5">
        <v>1</v>
      </c>
      <c r="H24" s="5">
        <v>3</v>
      </c>
      <c r="I24" s="5" t="s">
        <v>11</v>
      </c>
      <c r="J24" s="5" t="s">
        <v>11</v>
      </c>
      <c r="K24" s="4">
        <v>6</v>
      </c>
      <c r="L24" s="4"/>
      <c r="M24" s="4">
        <f>SUM(F24:I24,K24:L24)-ROUND((B24/24)*4,0)-14</f>
        <v>0</v>
      </c>
      <c r="N24" s="7"/>
      <c r="O24">
        <v>0</v>
      </c>
    </row>
    <row r="25" spans="1:15" x14ac:dyDescent="0.25">
      <c r="A25" s="6" t="s">
        <v>229</v>
      </c>
      <c r="B25" s="6">
        <v>4</v>
      </c>
      <c r="C25" s="5" t="s">
        <v>121</v>
      </c>
      <c r="D25" s="5">
        <v>4</v>
      </c>
      <c r="E25" s="19" t="s">
        <v>29</v>
      </c>
      <c r="F25" s="5">
        <v>2</v>
      </c>
      <c r="G25" s="5">
        <v>1</v>
      </c>
      <c r="H25" s="5">
        <v>3</v>
      </c>
      <c r="I25" s="5" t="s">
        <v>11</v>
      </c>
      <c r="J25" s="5" t="s">
        <v>11</v>
      </c>
      <c r="K25" s="4">
        <v>0</v>
      </c>
      <c r="L25" s="4">
        <v>1</v>
      </c>
      <c r="M25" s="4">
        <f>SUM(F25:I25,K25:L25)-ROUND((B25/24)*2,0)-7</f>
        <v>0</v>
      </c>
      <c r="N25" s="27" t="s">
        <v>221</v>
      </c>
      <c r="O25">
        <v>4</v>
      </c>
    </row>
    <row r="26" spans="1:15" x14ac:dyDescent="0.25">
      <c r="A26" s="6" t="s">
        <v>217</v>
      </c>
      <c r="B26" s="6">
        <v>12</v>
      </c>
      <c r="C26" s="5" t="s">
        <v>121</v>
      </c>
      <c r="D26" s="5">
        <v>4</v>
      </c>
      <c r="E26" s="19" t="s">
        <v>45</v>
      </c>
      <c r="F26" s="5">
        <v>4</v>
      </c>
      <c r="G26" s="5">
        <v>1</v>
      </c>
      <c r="H26" s="5">
        <v>3</v>
      </c>
      <c r="I26" s="5" t="s">
        <v>11</v>
      </c>
      <c r="J26" s="5" t="s">
        <v>11</v>
      </c>
      <c r="K26" s="4">
        <v>8</v>
      </c>
      <c r="L26" s="4"/>
      <c r="M26" s="4">
        <f>SUM(F26:I26,K26:L26)-ROUND((B26/24)*4,0)-14</f>
        <v>0</v>
      </c>
      <c r="N26" s="27"/>
      <c r="O26">
        <v>12</v>
      </c>
    </row>
    <row r="27" spans="1:15" x14ac:dyDescent="0.25">
      <c r="A27" s="6" t="s">
        <v>230</v>
      </c>
      <c r="B27" s="6">
        <v>21</v>
      </c>
      <c r="C27" s="5" t="s">
        <v>121</v>
      </c>
      <c r="D27" s="5">
        <v>4</v>
      </c>
      <c r="E27" s="19" t="s">
        <v>29</v>
      </c>
      <c r="F27" s="5">
        <v>2</v>
      </c>
      <c r="G27" s="5">
        <v>1</v>
      </c>
      <c r="H27" s="5">
        <v>4</v>
      </c>
      <c r="I27" s="5" t="s">
        <v>11</v>
      </c>
      <c r="J27" s="5" t="s">
        <v>11</v>
      </c>
      <c r="K27" s="4">
        <v>0</v>
      </c>
      <c r="L27" s="4">
        <v>2</v>
      </c>
      <c r="M27" s="4">
        <f>SUM(F27:I27,K27:L27)-ROUND((B27/24)*2,0)-7</f>
        <v>0</v>
      </c>
      <c r="N27" s="27" t="s">
        <v>222</v>
      </c>
      <c r="O27">
        <v>21</v>
      </c>
    </row>
    <row r="28" spans="1:15" x14ac:dyDescent="0.25">
      <c r="A28" s="6"/>
      <c r="B28" s="7"/>
      <c r="C28" s="5"/>
      <c r="D28" s="5"/>
      <c r="E28" s="19"/>
      <c r="F28" s="5"/>
      <c r="G28" s="5"/>
      <c r="H28" s="5"/>
      <c r="I28" s="5"/>
      <c r="J28" s="5"/>
      <c r="K28" s="4"/>
      <c r="L28" s="4"/>
      <c r="M28" s="4"/>
      <c r="N28" s="27"/>
    </row>
    <row r="29" spans="1:15" x14ac:dyDescent="0.25">
      <c r="A29" s="6" t="s">
        <v>99</v>
      </c>
      <c r="B29" s="7">
        <v>0</v>
      </c>
      <c r="C29" s="5" t="s">
        <v>14</v>
      </c>
      <c r="D29" s="18" t="s">
        <v>92</v>
      </c>
      <c r="E29" s="19" t="s">
        <v>32</v>
      </c>
      <c r="F29" s="5">
        <v>2</v>
      </c>
      <c r="G29" s="5">
        <v>1</v>
      </c>
      <c r="H29" s="5">
        <v>2</v>
      </c>
      <c r="I29" s="5" t="s">
        <v>11</v>
      </c>
      <c r="J29" s="5" t="s">
        <v>11</v>
      </c>
      <c r="K29" s="4" t="s">
        <v>11</v>
      </c>
      <c r="L29" s="4"/>
      <c r="M29" s="4">
        <f>SUM(F29:I29,K29:L29)-ROUND((B29/24)*2,0)-5</f>
        <v>0</v>
      </c>
      <c r="N29" s="27"/>
      <c r="O29">
        <v>0</v>
      </c>
    </row>
    <row r="30" spans="1:15" x14ac:dyDescent="0.25">
      <c r="A30" s="6" t="s">
        <v>98</v>
      </c>
      <c r="B30" s="7">
        <v>0</v>
      </c>
      <c r="C30" s="5" t="s">
        <v>14</v>
      </c>
      <c r="D30" s="18" t="s">
        <v>92</v>
      </c>
      <c r="E30" s="19" t="s">
        <v>32</v>
      </c>
      <c r="F30" s="5">
        <v>2</v>
      </c>
      <c r="G30" s="5">
        <v>2</v>
      </c>
      <c r="H30" s="5">
        <v>1</v>
      </c>
      <c r="I30" s="5" t="s">
        <v>11</v>
      </c>
      <c r="J30" s="5" t="s">
        <v>11</v>
      </c>
      <c r="K30" s="4" t="s">
        <v>11</v>
      </c>
      <c r="L30" s="4"/>
      <c r="M30" s="4">
        <f>SUM(F30:I30,K30:L30)-ROUND((B30/24)*2,0)-5</f>
        <v>0</v>
      </c>
      <c r="N30" s="27"/>
      <c r="O30">
        <v>0</v>
      </c>
    </row>
    <row r="31" spans="1:15" x14ac:dyDescent="0.25">
      <c r="A31" s="6" t="s">
        <v>238</v>
      </c>
      <c r="B31" s="7">
        <v>0</v>
      </c>
      <c r="C31" s="5" t="s">
        <v>13</v>
      </c>
      <c r="D31" s="18" t="s">
        <v>33</v>
      </c>
      <c r="E31" s="19" t="s">
        <v>29</v>
      </c>
      <c r="F31" s="5">
        <v>3</v>
      </c>
      <c r="G31" s="5">
        <v>0</v>
      </c>
      <c r="H31" s="5">
        <v>1</v>
      </c>
      <c r="I31" s="5" t="s">
        <v>11</v>
      </c>
      <c r="J31" s="5" t="s">
        <v>11</v>
      </c>
      <c r="K31" s="4" t="s">
        <v>11</v>
      </c>
      <c r="L31" s="4">
        <v>2</v>
      </c>
      <c r="M31" s="4">
        <f>SUM(F31:I31,K31:L31)-ROUND((B31/24)*2,0)-6</f>
        <v>0</v>
      </c>
      <c r="N31" s="7" t="s">
        <v>103</v>
      </c>
      <c r="O31">
        <v>0</v>
      </c>
    </row>
    <row r="32" spans="1:15" x14ac:dyDescent="0.25">
      <c r="A32" s="6" t="s">
        <v>78</v>
      </c>
      <c r="B32" s="7">
        <v>6</v>
      </c>
      <c r="C32" s="5" t="s">
        <v>14</v>
      </c>
      <c r="D32" s="18" t="s">
        <v>31</v>
      </c>
      <c r="E32" s="19" t="s">
        <v>32</v>
      </c>
      <c r="F32" s="5">
        <v>2</v>
      </c>
      <c r="G32" s="5">
        <v>2</v>
      </c>
      <c r="H32" s="5">
        <v>2</v>
      </c>
      <c r="I32" s="5" t="s">
        <v>11</v>
      </c>
      <c r="J32" s="5" t="s">
        <v>11</v>
      </c>
      <c r="K32" s="4" t="s">
        <v>11</v>
      </c>
      <c r="L32" s="4"/>
      <c r="M32" s="4">
        <f>SUM(F32:I32,K32:L32)-ROUND((B32/24)*2,0)-5</f>
        <v>0</v>
      </c>
      <c r="N32" s="7" t="s">
        <v>214</v>
      </c>
      <c r="O32">
        <v>6</v>
      </c>
    </row>
    <row r="33" spans="1:15" x14ac:dyDescent="0.25">
      <c r="A33" s="6" t="s">
        <v>207</v>
      </c>
      <c r="B33" s="7">
        <v>9</v>
      </c>
      <c r="C33" s="5" t="s">
        <v>13</v>
      </c>
      <c r="D33" s="18" t="s">
        <v>33</v>
      </c>
      <c r="E33" s="19" t="s">
        <v>29</v>
      </c>
      <c r="F33" s="5">
        <v>3</v>
      </c>
      <c r="G33" s="5">
        <v>3</v>
      </c>
      <c r="H33" s="5">
        <v>1</v>
      </c>
      <c r="I33" s="5" t="s">
        <v>11</v>
      </c>
      <c r="J33" s="5" t="s">
        <v>11</v>
      </c>
      <c r="K33" s="4" t="s">
        <v>11</v>
      </c>
      <c r="L33" s="4"/>
      <c r="M33" s="4">
        <f>SUM(F33:I33,K33:L33)-ROUND((B33/24)*2,0)-6</f>
        <v>0</v>
      </c>
      <c r="N33" s="7" t="s">
        <v>214</v>
      </c>
      <c r="O33">
        <v>9</v>
      </c>
    </row>
    <row r="34" spans="1:15" x14ac:dyDescent="0.25">
      <c r="A34" s="6" t="s">
        <v>215</v>
      </c>
      <c r="B34" s="7">
        <v>18</v>
      </c>
      <c r="C34" s="5" t="s">
        <v>13</v>
      </c>
      <c r="D34" s="18" t="s">
        <v>33</v>
      </c>
      <c r="E34" s="19" t="s">
        <v>29</v>
      </c>
      <c r="F34" s="5">
        <v>2</v>
      </c>
      <c r="G34" s="5">
        <v>3</v>
      </c>
      <c r="H34" s="5">
        <v>3</v>
      </c>
      <c r="I34" s="5" t="s">
        <v>11</v>
      </c>
      <c r="J34" s="5" t="s">
        <v>11</v>
      </c>
      <c r="K34" s="4" t="s">
        <v>11</v>
      </c>
      <c r="L34" s="4"/>
      <c r="M34" s="4">
        <f>SUM(F34:I34,K34:L34)-ROUND((B34/24)*2,0)-6</f>
        <v>0</v>
      </c>
      <c r="N34" s="27" t="s">
        <v>214</v>
      </c>
      <c r="O34">
        <v>18</v>
      </c>
    </row>
    <row r="35" spans="1:15" x14ac:dyDescent="0.25">
      <c r="A35" s="6" t="s">
        <v>237</v>
      </c>
      <c r="B35" s="7">
        <v>19</v>
      </c>
      <c r="C35" s="5" t="s">
        <v>13</v>
      </c>
      <c r="D35" s="18" t="s">
        <v>33</v>
      </c>
      <c r="E35" s="19" t="s">
        <v>29</v>
      </c>
      <c r="F35" s="5">
        <v>3</v>
      </c>
      <c r="G35" s="5">
        <v>0</v>
      </c>
      <c r="H35" s="5">
        <v>1</v>
      </c>
      <c r="I35" s="5" t="s">
        <v>11</v>
      </c>
      <c r="J35" s="5" t="s">
        <v>11</v>
      </c>
      <c r="K35" s="4" t="s">
        <v>11</v>
      </c>
      <c r="L35" s="4">
        <v>4</v>
      </c>
      <c r="M35" s="4">
        <f>SUM(F35:I35,K35:L35)-ROUND((B35/24)*2,0)-6</f>
        <v>0</v>
      </c>
      <c r="N35" s="7" t="s">
        <v>104</v>
      </c>
      <c r="O35">
        <v>19</v>
      </c>
    </row>
    <row r="37" spans="1:15" x14ac:dyDescent="0.25">
      <c r="A37" s="34" t="s">
        <v>80</v>
      </c>
      <c r="B37" s="20"/>
      <c r="C37" s="5"/>
      <c r="D37" s="21" t="s">
        <v>17</v>
      </c>
      <c r="E37" s="21" t="s">
        <v>18</v>
      </c>
      <c r="F37" s="22" t="s">
        <v>81</v>
      </c>
      <c r="G37" s="21" t="s">
        <v>82</v>
      </c>
      <c r="H37" s="21" t="s">
        <v>83</v>
      </c>
      <c r="I37" s="21" t="s">
        <v>84</v>
      </c>
      <c r="J37" s="5"/>
      <c r="K37" s="4"/>
      <c r="L37" s="21" t="s">
        <v>24</v>
      </c>
      <c r="M37" s="4"/>
      <c r="N37" s="23" t="s">
        <v>85</v>
      </c>
    </row>
    <row r="38" spans="1:15" x14ac:dyDescent="0.25">
      <c r="A38" s="6" t="s">
        <v>87</v>
      </c>
      <c r="B38" s="7">
        <v>0</v>
      </c>
      <c r="C38" s="5"/>
      <c r="D38" s="5">
        <v>2</v>
      </c>
      <c r="E38" s="19" t="s">
        <v>29</v>
      </c>
      <c r="F38" s="5">
        <v>2</v>
      </c>
      <c r="G38" s="5">
        <v>2</v>
      </c>
      <c r="H38" s="5">
        <v>2</v>
      </c>
      <c r="I38" s="5" t="s">
        <v>109</v>
      </c>
      <c r="J38" s="5"/>
      <c r="K38" s="4"/>
      <c r="L38" s="4"/>
      <c r="M38" s="4">
        <f>SUM(F38:I38,L38)-ROUND((B38/24)*2,0)-6</f>
        <v>0</v>
      </c>
      <c r="N38" s="7"/>
    </row>
    <row r="39" spans="1:15" x14ac:dyDescent="0.25">
      <c r="A39" s="6" t="s">
        <v>180</v>
      </c>
      <c r="B39" s="7">
        <v>11</v>
      </c>
      <c r="C39" s="5"/>
      <c r="D39" s="5">
        <v>4</v>
      </c>
      <c r="E39" s="32" t="s">
        <v>45</v>
      </c>
      <c r="F39" s="5">
        <v>3</v>
      </c>
      <c r="G39" s="5">
        <v>3</v>
      </c>
      <c r="H39" s="5">
        <v>3</v>
      </c>
      <c r="I39" s="5" t="s">
        <v>109</v>
      </c>
      <c r="J39" s="5"/>
      <c r="K39" s="4"/>
      <c r="L39" s="4"/>
      <c r="M39" s="4">
        <f>SUM(F39:I39,L39)-ROUND((B39/24)*3,0)-8</f>
        <v>0</v>
      </c>
      <c r="N39" s="7" t="s">
        <v>107</v>
      </c>
    </row>
    <row r="40" spans="1:15" x14ac:dyDescent="0.25">
      <c r="A40" s="6" t="s">
        <v>106</v>
      </c>
      <c r="B40" s="7">
        <v>24</v>
      </c>
      <c r="C40" s="5"/>
      <c r="D40" s="5">
        <v>4</v>
      </c>
      <c r="E40" s="19" t="s">
        <v>42</v>
      </c>
      <c r="F40" s="5">
        <v>3</v>
      </c>
      <c r="G40" s="5">
        <v>3</v>
      </c>
      <c r="H40" s="5">
        <v>4</v>
      </c>
      <c r="I40" s="5" t="s">
        <v>117</v>
      </c>
      <c r="J40" s="5"/>
      <c r="K40" s="4"/>
      <c r="L40" s="4"/>
      <c r="M40" s="4">
        <f>SUM(F40:I40,L40)-ROUND((B40/24)*3,0)-8+1</f>
        <v>0</v>
      </c>
      <c r="N40" s="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I20" sqref="I20"/>
    </sheetView>
  </sheetViews>
  <sheetFormatPr defaultRowHeight="15" x14ac:dyDescent="0.25"/>
  <cols>
    <col min="1" max="1" width="20.140625" bestFit="1" customWidth="1"/>
    <col min="3" max="3" width="6.85546875" bestFit="1" customWidth="1"/>
    <col min="4" max="4" width="5.7109375" bestFit="1" customWidth="1"/>
    <col min="5" max="5" width="6.5703125" bestFit="1" customWidth="1"/>
    <col min="6" max="8" width="5.28515625" bestFit="1" customWidth="1"/>
    <col min="9" max="10" width="4.140625" bestFit="1" customWidth="1"/>
    <col min="11" max="11" width="3.85546875" bestFit="1" customWidth="1"/>
    <col min="12" max="12" width="5.140625" bestFit="1" customWidth="1"/>
    <col min="13" max="13" width="4" bestFit="1" customWidth="1"/>
    <col min="14" max="14" width="15.140625" bestFit="1" customWidth="1"/>
  </cols>
  <sheetData>
    <row r="1" spans="1:14" x14ac:dyDescent="0.25">
      <c r="A1" s="1" t="s">
        <v>2</v>
      </c>
      <c r="B1" s="1"/>
      <c r="C1" s="2" t="s">
        <v>1</v>
      </c>
      <c r="D1" s="3" t="s">
        <v>17</v>
      </c>
      <c r="E1" s="8" t="s">
        <v>18</v>
      </c>
      <c r="F1" s="2" t="s">
        <v>19</v>
      </c>
      <c r="G1" s="9" t="s">
        <v>20</v>
      </c>
      <c r="H1" s="9" t="s">
        <v>21</v>
      </c>
      <c r="I1" s="2" t="s">
        <v>22</v>
      </c>
      <c r="J1" s="2" t="s">
        <v>23</v>
      </c>
      <c r="K1" s="3" t="s">
        <v>0</v>
      </c>
      <c r="L1" s="2" t="s">
        <v>24</v>
      </c>
      <c r="M1" s="2"/>
      <c r="N1" s="25" t="s">
        <v>25</v>
      </c>
    </row>
    <row r="2" spans="1:14" x14ac:dyDescent="0.25">
      <c r="A2" s="6" t="s">
        <v>38</v>
      </c>
      <c r="B2" s="7">
        <v>0</v>
      </c>
      <c r="C2" s="5" t="s">
        <v>15</v>
      </c>
      <c r="D2" s="5">
        <v>2</v>
      </c>
      <c r="E2" s="19" t="s">
        <v>32</v>
      </c>
      <c r="F2" s="5">
        <v>1</v>
      </c>
      <c r="G2" s="5">
        <v>1</v>
      </c>
      <c r="H2" s="5">
        <v>1</v>
      </c>
      <c r="I2" s="5">
        <v>1</v>
      </c>
      <c r="J2" s="18" t="s">
        <v>30</v>
      </c>
      <c r="K2" s="4">
        <v>1</v>
      </c>
      <c r="L2" s="4"/>
      <c r="M2" s="4">
        <f>SUM(F2:I2,K2:L2)-ROUND((B2/24)*1,0)-5</f>
        <v>0</v>
      </c>
      <c r="N2" s="7" t="s">
        <v>113</v>
      </c>
    </row>
    <row r="3" spans="1:14" x14ac:dyDescent="0.25">
      <c r="A3" s="6" t="s">
        <v>41</v>
      </c>
      <c r="B3" s="6">
        <v>0</v>
      </c>
      <c r="C3" s="5" t="s">
        <v>7</v>
      </c>
      <c r="D3" s="5">
        <v>3</v>
      </c>
      <c r="E3" s="19" t="s">
        <v>42</v>
      </c>
      <c r="F3" s="5">
        <v>2</v>
      </c>
      <c r="G3" s="5">
        <v>2</v>
      </c>
      <c r="H3" s="5">
        <v>2</v>
      </c>
      <c r="I3" s="5">
        <v>2</v>
      </c>
      <c r="J3" s="5">
        <v>1</v>
      </c>
      <c r="K3" s="4">
        <v>1</v>
      </c>
      <c r="L3" s="4"/>
      <c r="M3" s="4">
        <f>SUM(F3:I3,K3:L3)-ROUND((B3/24)*3,0)-9</f>
        <v>0</v>
      </c>
      <c r="N3" s="7"/>
    </row>
    <row r="4" spans="1:14" x14ac:dyDescent="0.25">
      <c r="A4" s="6" t="s">
        <v>196</v>
      </c>
      <c r="B4" s="6">
        <v>0</v>
      </c>
      <c r="C4" s="5" t="s">
        <v>8</v>
      </c>
      <c r="D4" s="5">
        <v>4</v>
      </c>
      <c r="E4" s="19" t="s">
        <v>45</v>
      </c>
      <c r="F4" s="5">
        <v>3</v>
      </c>
      <c r="G4" s="5">
        <v>3</v>
      </c>
      <c r="H4" s="5">
        <v>3</v>
      </c>
      <c r="I4" s="5">
        <v>4</v>
      </c>
      <c r="J4" s="5">
        <v>2</v>
      </c>
      <c r="K4" s="4">
        <v>1</v>
      </c>
      <c r="L4" s="4"/>
      <c r="M4" s="4">
        <f>SUM(F4:I4,K4:L4)-ROUND((B4/24)*4,0)-14</f>
        <v>0</v>
      </c>
      <c r="N4" s="7"/>
    </row>
    <row r="5" spans="1:14" x14ac:dyDescent="0.25">
      <c r="A5" s="6" t="s">
        <v>47</v>
      </c>
      <c r="B5" s="7">
        <v>0</v>
      </c>
      <c r="C5" s="5" t="s">
        <v>9</v>
      </c>
      <c r="D5" s="5">
        <v>7</v>
      </c>
      <c r="E5" s="19" t="s">
        <v>112</v>
      </c>
      <c r="F5" s="5">
        <v>5</v>
      </c>
      <c r="G5" s="5">
        <v>2</v>
      </c>
      <c r="H5" s="5">
        <v>2</v>
      </c>
      <c r="I5" s="5">
        <v>4</v>
      </c>
      <c r="J5" s="5">
        <v>2</v>
      </c>
      <c r="K5" s="4">
        <v>2</v>
      </c>
      <c r="L5" s="4">
        <v>2</v>
      </c>
      <c r="M5" s="4">
        <f>SUM(F5:I5,K5:L5)-ROUND((B5/24)*5,0)-17</f>
        <v>0</v>
      </c>
      <c r="N5" s="7" t="s">
        <v>111</v>
      </c>
    </row>
    <row r="6" spans="1:14" x14ac:dyDescent="0.25">
      <c r="A6" s="6" t="s">
        <v>190</v>
      </c>
      <c r="B6" s="7">
        <v>0</v>
      </c>
      <c r="C6" s="5" t="s">
        <v>5</v>
      </c>
      <c r="D6" s="5">
        <v>7</v>
      </c>
      <c r="E6" s="19" t="s">
        <v>31</v>
      </c>
      <c r="F6" s="5">
        <v>6</v>
      </c>
      <c r="G6" s="5">
        <v>3</v>
      </c>
      <c r="H6" s="5">
        <v>3</v>
      </c>
      <c r="I6" s="5">
        <v>6</v>
      </c>
      <c r="J6" s="5">
        <v>3</v>
      </c>
      <c r="K6" s="4">
        <v>1</v>
      </c>
      <c r="L6" s="4">
        <v>2</v>
      </c>
      <c r="M6" s="4">
        <f>SUM(F6:I6,K6:L6)-ROUND((B6/24)*6,0)-21</f>
        <v>0</v>
      </c>
      <c r="N6" s="7" t="s">
        <v>101</v>
      </c>
    </row>
    <row r="7" spans="1:14" x14ac:dyDescent="0.25">
      <c r="A7" s="6" t="s">
        <v>191</v>
      </c>
      <c r="B7" s="7">
        <v>0</v>
      </c>
      <c r="C7" s="5" t="s">
        <v>4</v>
      </c>
      <c r="D7" s="5">
        <v>12</v>
      </c>
      <c r="E7" s="19" t="s">
        <v>60</v>
      </c>
      <c r="F7" s="5">
        <v>10</v>
      </c>
      <c r="G7" s="5">
        <v>4</v>
      </c>
      <c r="H7" s="5">
        <v>3</v>
      </c>
      <c r="I7" s="5">
        <v>8</v>
      </c>
      <c r="J7" s="5">
        <v>5</v>
      </c>
      <c r="K7" s="4">
        <v>2</v>
      </c>
      <c r="L7" s="4">
        <v>6</v>
      </c>
      <c r="M7" s="4">
        <f>SUM(F7:I7,K7:L7)-ROUND((B7/24)*10,0)-32</f>
        <v>1</v>
      </c>
      <c r="N7" s="7" t="s">
        <v>105</v>
      </c>
    </row>
    <row r="8" spans="1:14" x14ac:dyDescent="0.25">
      <c r="A8" s="6" t="s">
        <v>192</v>
      </c>
      <c r="B8" s="6">
        <v>3</v>
      </c>
      <c r="C8" s="5" t="s">
        <v>7</v>
      </c>
      <c r="D8" s="5">
        <v>5</v>
      </c>
      <c r="E8" s="19" t="s">
        <v>45</v>
      </c>
      <c r="F8" s="5">
        <v>2</v>
      </c>
      <c r="G8" s="5">
        <v>1</v>
      </c>
      <c r="H8" s="5">
        <v>1</v>
      </c>
      <c r="I8" s="5">
        <v>2</v>
      </c>
      <c r="J8" s="5">
        <v>1</v>
      </c>
      <c r="K8" s="4">
        <v>0</v>
      </c>
      <c r="L8" s="4">
        <v>3</v>
      </c>
      <c r="M8" s="4">
        <f>SUM(F8:I8,K8:L8)-ROUND((B8/24)*3,0)-9</f>
        <v>0</v>
      </c>
      <c r="N8" s="7" t="s">
        <v>183</v>
      </c>
    </row>
    <row r="9" spans="1:14" x14ac:dyDescent="0.25">
      <c r="A9" s="6" t="s">
        <v>193</v>
      </c>
      <c r="B9" s="7">
        <v>4</v>
      </c>
      <c r="C9" s="5" t="s">
        <v>10</v>
      </c>
      <c r="D9" s="5">
        <v>3</v>
      </c>
      <c r="E9" s="19" t="s">
        <v>29</v>
      </c>
      <c r="F9" s="5">
        <v>2</v>
      </c>
      <c r="G9" s="5">
        <v>0</v>
      </c>
      <c r="H9" s="5">
        <v>1</v>
      </c>
      <c r="I9" s="5">
        <v>2</v>
      </c>
      <c r="J9" s="5">
        <v>1</v>
      </c>
      <c r="K9" s="4">
        <v>0</v>
      </c>
      <c r="L9" s="4">
        <v>2</v>
      </c>
      <c r="M9" s="4">
        <f>SUM(F9:I9,K9:L9)-ROUND((B9/24)*2,0)-7</f>
        <v>0</v>
      </c>
      <c r="N9" s="7" t="s">
        <v>222</v>
      </c>
    </row>
    <row r="10" spans="1:14" x14ac:dyDescent="0.25">
      <c r="A10" s="6" t="s">
        <v>194</v>
      </c>
      <c r="B10" s="7">
        <v>5</v>
      </c>
      <c r="C10" s="5" t="s">
        <v>16</v>
      </c>
      <c r="D10" s="5">
        <v>16</v>
      </c>
      <c r="E10" s="19" t="s">
        <v>66</v>
      </c>
      <c r="F10" s="5">
        <v>13</v>
      </c>
      <c r="G10" s="5">
        <v>6</v>
      </c>
      <c r="H10" s="5">
        <v>4</v>
      </c>
      <c r="I10" s="5">
        <v>11</v>
      </c>
      <c r="J10" s="5">
        <v>7</v>
      </c>
      <c r="K10" s="4">
        <v>4</v>
      </c>
      <c r="L10" s="4">
        <v>9</v>
      </c>
      <c r="M10" s="4">
        <f>SUM(F10:I10,K10:L10)-ROUND((B10/24)*14,0)-44</f>
        <v>0</v>
      </c>
      <c r="N10" s="7" t="s">
        <v>114</v>
      </c>
    </row>
    <row r="11" spans="1:14" x14ac:dyDescent="0.25">
      <c r="A11" s="6" t="s">
        <v>195</v>
      </c>
      <c r="B11" s="6">
        <v>8</v>
      </c>
      <c r="C11" s="5" t="s">
        <v>8</v>
      </c>
      <c r="D11" s="5">
        <v>4</v>
      </c>
      <c r="E11" s="19" t="s">
        <v>45</v>
      </c>
      <c r="F11" s="5">
        <v>4</v>
      </c>
      <c r="G11" s="5">
        <v>3</v>
      </c>
      <c r="H11" s="5">
        <v>3</v>
      </c>
      <c r="I11" s="5">
        <v>4</v>
      </c>
      <c r="J11" s="5">
        <v>2</v>
      </c>
      <c r="K11" s="4">
        <v>1</v>
      </c>
      <c r="L11" s="4"/>
      <c r="M11" s="4">
        <f>SUM(F11:I11,K11:L11)-ROUND((B11/24)*4,0)-14</f>
        <v>0</v>
      </c>
      <c r="N11" s="7"/>
    </row>
    <row r="12" spans="1:14" x14ac:dyDescent="0.25">
      <c r="A12" s="6" t="s">
        <v>197</v>
      </c>
      <c r="B12" s="6">
        <v>9</v>
      </c>
      <c r="C12" s="5" t="s">
        <v>5</v>
      </c>
      <c r="D12" s="5">
        <v>7</v>
      </c>
      <c r="E12" s="19" t="s">
        <v>31</v>
      </c>
      <c r="F12" s="5">
        <v>6</v>
      </c>
      <c r="G12" s="5">
        <v>3</v>
      </c>
      <c r="H12" s="5">
        <v>3</v>
      </c>
      <c r="I12" s="5">
        <v>6</v>
      </c>
      <c r="J12" s="5">
        <v>3</v>
      </c>
      <c r="K12" s="4">
        <v>2</v>
      </c>
      <c r="L12" s="4">
        <v>3</v>
      </c>
      <c r="M12" s="4">
        <f>SUM(F12:I12,K12:L12)-ROUND((B12/24)*6,0)-21</f>
        <v>0</v>
      </c>
      <c r="N12" s="7" t="s">
        <v>187</v>
      </c>
    </row>
    <row r="13" spans="1:14" x14ac:dyDescent="0.25">
      <c r="A13" s="6" t="s">
        <v>198</v>
      </c>
      <c r="B13" s="7">
        <v>10</v>
      </c>
      <c r="C13" s="5" t="s">
        <v>4</v>
      </c>
      <c r="D13" s="5">
        <v>12</v>
      </c>
      <c r="E13" s="19" t="s">
        <v>60</v>
      </c>
      <c r="F13" s="5">
        <v>10</v>
      </c>
      <c r="G13" s="5">
        <v>4</v>
      </c>
      <c r="H13" s="5">
        <v>3</v>
      </c>
      <c r="I13" s="5">
        <v>9</v>
      </c>
      <c r="J13" s="5">
        <v>5</v>
      </c>
      <c r="K13" s="4">
        <v>2</v>
      </c>
      <c r="L13" s="4">
        <v>8</v>
      </c>
      <c r="M13" s="4">
        <f>SUM(F13:I13,K13:L13)-ROUND((B13/24)*10,0)-32</f>
        <v>0</v>
      </c>
      <c r="N13" s="7" t="s">
        <v>184</v>
      </c>
    </row>
    <row r="14" spans="1:14" x14ac:dyDescent="0.25">
      <c r="A14" s="6" t="s">
        <v>181</v>
      </c>
      <c r="B14" s="7">
        <v>12</v>
      </c>
      <c r="C14" s="5" t="s">
        <v>15</v>
      </c>
      <c r="D14" s="5">
        <v>2</v>
      </c>
      <c r="E14" s="19" t="s">
        <v>32</v>
      </c>
      <c r="F14" s="5">
        <v>1</v>
      </c>
      <c r="G14" s="5">
        <v>3</v>
      </c>
      <c r="H14" s="5">
        <v>0</v>
      </c>
      <c r="I14" s="5">
        <v>1</v>
      </c>
      <c r="J14" s="18" t="s">
        <v>30</v>
      </c>
      <c r="K14" s="4">
        <v>1</v>
      </c>
      <c r="L14" s="4"/>
      <c r="M14" s="4">
        <f>SUM(F14:I14,K14:L14)-ROUND((B14/24)*1,0)-5</f>
        <v>0</v>
      </c>
      <c r="N14" s="7" t="s">
        <v>113</v>
      </c>
    </row>
    <row r="15" spans="1:14" x14ac:dyDescent="0.25">
      <c r="A15" s="6" t="s">
        <v>182</v>
      </c>
      <c r="B15" s="6">
        <v>13</v>
      </c>
      <c r="C15" s="5" t="s">
        <v>15</v>
      </c>
      <c r="D15" s="5">
        <v>2</v>
      </c>
      <c r="E15" s="19" t="s">
        <v>32</v>
      </c>
      <c r="F15" s="5">
        <v>1</v>
      </c>
      <c r="G15" s="5">
        <v>0</v>
      </c>
      <c r="H15" s="5">
        <v>3</v>
      </c>
      <c r="I15" s="5">
        <v>1</v>
      </c>
      <c r="J15" s="18" t="s">
        <v>30</v>
      </c>
      <c r="K15" s="4">
        <v>1</v>
      </c>
      <c r="L15" s="4"/>
      <c r="M15" s="4">
        <f>SUM(F15:I15,K15:L15)-ROUND((B15/24)*1,0)-5</f>
        <v>0</v>
      </c>
      <c r="N15" s="7" t="s">
        <v>113</v>
      </c>
    </row>
    <row r="16" spans="1:14" x14ac:dyDescent="0.25">
      <c r="A16" s="6" t="s">
        <v>199</v>
      </c>
      <c r="B16" s="7">
        <v>15</v>
      </c>
      <c r="C16" s="5" t="s">
        <v>16</v>
      </c>
      <c r="D16" s="5">
        <v>16</v>
      </c>
      <c r="E16" s="19" t="s">
        <v>66</v>
      </c>
      <c r="F16" s="5">
        <v>13</v>
      </c>
      <c r="G16" s="5">
        <v>7</v>
      </c>
      <c r="H16" s="5">
        <v>4</v>
      </c>
      <c r="I16" s="5">
        <v>12</v>
      </c>
      <c r="J16" s="5">
        <v>7</v>
      </c>
      <c r="K16" s="4">
        <v>6</v>
      </c>
      <c r="L16" s="4">
        <v>11</v>
      </c>
      <c r="M16" s="4">
        <f>SUM(F16:I16,K16:L16)-ROUND((B16/24)*14,0)-44</f>
        <v>0</v>
      </c>
      <c r="N16" s="7" t="s">
        <v>185</v>
      </c>
    </row>
    <row r="17" spans="1:14" x14ac:dyDescent="0.25">
      <c r="A17" s="6" t="s">
        <v>204</v>
      </c>
      <c r="B17" s="6">
        <v>17</v>
      </c>
      <c r="C17" s="5" t="s">
        <v>7</v>
      </c>
      <c r="D17" s="5">
        <v>5</v>
      </c>
      <c r="E17" s="19" t="s">
        <v>45</v>
      </c>
      <c r="F17" s="5">
        <v>3</v>
      </c>
      <c r="G17" s="5">
        <v>1</v>
      </c>
      <c r="H17" s="5">
        <v>1</v>
      </c>
      <c r="I17" s="5">
        <v>2</v>
      </c>
      <c r="J17" s="5">
        <v>1</v>
      </c>
      <c r="K17" s="4">
        <v>0</v>
      </c>
      <c r="L17" s="4">
        <v>4</v>
      </c>
      <c r="M17" s="4">
        <f>SUM(F17:I17,K17:L17)-ROUND((B17/24)*3,0)-9</f>
        <v>0</v>
      </c>
      <c r="N17" s="7" t="s">
        <v>188</v>
      </c>
    </row>
    <row r="18" spans="1:14" x14ac:dyDescent="0.25">
      <c r="A18" s="6" t="s">
        <v>200</v>
      </c>
      <c r="B18" s="6">
        <v>19</v>
      </c>
      <c r="C18" s="5" t="s">
        <v>5</v>
      </c>
      <c r="D18" s="5">
        <v>7</v>
      </c>
      <c r="E18" s="19" t="s">
        <v>31</v>
      </c>
      <c r="F18" s="5">
        <v>7</v>
      </c>
      <c r="G18" s="5">
        <v>4</v>
      </c>
      <c r="H18" s="5">
        <v>4</v>
      </c>
      <c r="I18" s="5">
        <v>6</v>
      </c>
      <c r="J18" s="5">
        <v>3</v>
      </c>
      <c r="K18" s="4">
        <v>1</v>
      </c>
      <c r="L18" s="4">
        <v>4</v>
      </c>
      <c r="M18" s="4">
        <f>SUM(F18:I18,K18:L18)-ROUND((B18/24)*6,0)-21</f>
        <v>0</v>
      </c>
      <c r="N18" s="7" t="s">
        <v>189</v>
      </c>
    </row>
    <row r="19" spans="1:14" x14ac:dyDescent="0.25">
      <c r="A19" s="6" t="s">
        <v>201</v>
      </c>
      <c r="B19" s="7">
        <v>20</v>
      </c>
      <c r="C19" s="5" t="s">
        <v>4</v>
      </c>
      <c r="D19" s="5">
        <v>12</v>
      </c>
      <c r="E19" s="19" t="s">
        <v>60</v>
      </c>
      <c r="F19" s="5">
        <v>11</v>
      </c>
      <c r="G19" s="5">
        <v>4</v>
      </c>
      <c r="H19" s="5">
        <v>3</v>
      </c>
      <c r="I19" s="5">
        <v>10</v>
      </c>
      <c r="J19" s="5">
        <v>5</v>
      </c>
      <c r="K19" s="4">
        <v>3</v>
      </c>
      <c r="L19" s="4">
        <v>9</v>
      </c>
      <c r="M19" s="4">
        <f>SUM(F19:I19,K19:L19)-ROUND((B19/24)*10,0)-32</f>
        <v>0</v>
      </c>
      <c r="N19" s="7" t="s">
        <v>185</v>
      </c>
    </row>
    <row r="20" spans="1:14" x14ac:dyDescent="0.25">
      <c r="A20" s="6" t="s">
        <v>205</v>
      </c>
      <c r="B20" s="6">
        <v>21</v>
      </c>
      <c r="C20" s="5" t="s">
        <v>10</v>
      </c>
      <c r="D20" s="5">
        <v>3</v>
      </c>
      <c r="E20" s="19" t="s">
        <v>29</v>
      </c>
      <c r="F20" s="5">
        <v>3</v>
      </c>
      <c r="G20" s="5">
        <v>1</v>
      </c>
      <c r="H20" s="5">
        <v>1</v>
      </c>
      <c r="I20" s="5">
        <v>2</v>
      </c>
      <c r="J20" s="5">
        <v>1</v>
      </c>
      <c r="K20" s="4">
        <v>0</v>
      </c>
      <c r="L20" s="4">
        <v>2</v>
      </c>
      <c r="M20" s="4">
        <f>SUM(F20:I20,K20:L20)-ROUND((B20/24)*2,0)-7</f>
        <v>0</v>
      </c>
      <c r="N20" s="7" t="s">
        <v>222</v>
      </c>
    </row>
    <row r="21" spans="1:14" x14ac:dyDescent="0.25">
      <c r="A21" s="6" t="s">
        <v>203</v>
      </c>
      <c r="B21" s="6">
        <v>23</v>
      </c>
      <c r="C21" s="5" t="s">
        <v>8</v>
      </c>
      <c r="D21" s="5">
        <v>4</v>
      </c>
      <c r="E21" s="19" t="s">
        <v>45</v>
      </c>
      <c r="F21" s="5">
        <v>4</v>
      </c>
      <c r="G21" s="5">
        <v>5</v>
      </c>
      <c r="H21" s="5">
        <v>4</v>
      </c>
      <c r="I21" s="5">
        <v>4</v>
      </c>
      <c r="J21" s="5">
        <v>2</v>
      </c>
      <c r="K21" s="4">
        <v>1</v>
      </c>
      <c r="L21" s="4"/>
      <c r="M21" s="4">
        <f>SUM(F21:I21,K21:L21)-ROUND((B21/24)*4,0)-14</f>
        <v>0</v>
      </c>
      <c r="N21" s="7"/>
    </row>
    <row r="22" spans="1:14" x14ac:dyDescent="0.25">
      <c r="A22" s="6" t="s">
        <v>202</v>
      </c>
      <c r="B22" s="7">
        <v>25</v>
      </c>
      <c r="C22" s="5" t="s">
        <v>16</v>
      </c>
      <c r="D22" s="5">
        <v>16</v>
      </c>
      <c r="E22" s="19" t="s">
        <v>66</v>
      </c>
      <c r="F22" s="5">
        <v>14</v>
      </c>
      <c r="G22" s="5">
        <v>7</v>
      </c>
      <c r="H22" s="5">
        <v>5</v>
      </c>
      <c r="I22" s="5">
        <v>13</v>
      </c>
      <c r="J22" s="5">
        <v>7</v>
      </c>
      <c r="K22" s="4">
        <v>6</v>
      </c>
      <c r="L22" s="4">
        <v>14</v>
      </c>
      <c r="M22" s="4">
        <f>SUM(F22:I22,K22:L22)-ROUND((B22/24)*14,0)-44</f>
        <v>0</v>
      </c>
      <c r="N22" s="7" t="s">
        <v>186</v>
      </c>
    </row>
    <row r="23" spans="1:14" x14ac:dyDescent="0.25">
      <c r="A23" s="33"/>
    </row>
    <row r="24" spans="1:14" x14ac:dyDescent="0.25">
      <c r="A24" s="6" t="s">
        <v>39</v>
      </c>
      <c r="B24" s="7">
        <v>0</v>
      </c>
      <c r="C24" s="5" t="s">
        <v>121</v>
      </c>
      <c r="D24" s="5">
        <v>3</v>
      </c>
      <c r="E24" s="19" t="s">
        <v>29</v>
      </c>
      <c r="F24" s="5">
        <v>2</v>
      </c>
      <c r="G24" s="5">
        <v>2</v>
      </c>
      <c r="H24" s="5">
        <v>2</v>
      </c>
      <c r="I24" s="5" t="s">
        <v>11</v>
      </c>
      <c r="J24" s="5" t="s">
        <v>11</v>
      </c>
      <c r="K24" s="4"/>
      <c r="L24" s="4">
        <v>1</v>
      </c>
      <c r="M24" s="4">
        <f>SUM(F24:I24,K24:L24)-ROUND((B24/24)*2,0)-7</f>
        <v>0</v>
      </c>
      <c r="N24" s="7" t="s">
        <v>102</v>
      </c>
    </row>
    <row r="25" spans="1:14" x14ac:dyDescent="0.25">
      <c r="A25" s="6" t="s">
        <v>53</v>
      </c>
      <c r="B25" s="7">
        <v>2</v>
      </c>
      <c r="C25" s="5" t="s">
        <v>121</v>
      </c>
      <c r="D25" s="5">
        <v>9</v>
      </c>
      <c r="E25" s="19" t="s">
        <v>55</v>
      </c>
      <c r="F25" s="5">
        <v>10</v>
      </c>
      <c r="G25" s="5">
        <v>8</v>
      </c>
      <c r="H25" s="5">
        <v>3</v>
      </c>
      <c r="I25" s="5" t="s">
        <v>11</v>
      </c>
      <c r="J25" s="5" t="s">
        <v>11</v>
      </c>
      <c r="K25" s="4">
        <v>3</v>
      </c>
      <c r="L25" s="4">
        <v>3</v>
      </c>
      <c r="M25" s="4">
        <f>SUM(F25:I25,K25:L25)-ROUND((B25/24)*8,0)-26</f>
        <v>0</v>
      </c>
      <c r="N25" s="7" t="s">
        <v>110</v>
      </c>
    </row>
    <row r="26" spans="1:14" x14ac:dyDescent="0.25">
      <c r="A26" s="6" t="s">
        <v>79</v>
      </c>
      <c r="B26" s="7">
        <v>6</v>
      </c>
      <c r="C26" s="5" t="s">
        <v>127</v>
      </c>
      <c r="D26" s="18" t="s">
        <v>93</v>
      </c>
      <c r="E26" s="19" t="s">
        <v>91</v>
      </c>
      <c r="F26" s="5">
        <v>4</v>
      </c>
      <c r="G26" s="5">
        <v>2</v>
      </c>
      <c r="H26" s="5">
        <v>2</v>
      </c>
      <c r="I26" s="5" t="s">
        <v>11</v>
      </c>
      <c r="J26" s="5" t="s">
        <v>11</v>
      </c>
      <c r="K26" s="4" t="s">
        <v>11</v>
      </c>
      <c r="L26" s="4"/>
      <c r="M26" s="4">
        <f>SUM(F26:I26,K26:L26)-ROUND((B26/24)*2,0)-7</f>
        <v>0</v>
      </c>
      <c r="N26" s="7"/>
    </row>
    <row r="27" spans="1:14" x14ac:dyDescent="0.25">
      <c r="A27" s="6" t="s">
        <v>39</v>
      </c>
      <c r="B27" s="7">
        <v>16</v>
      </c>
      <c r="C27" s="5" t="s">
        <v>121</v>
      </c>
      <c r="D27" s="5">
        <v>3</v>
      </c>
      <c r="E27" s="19" t="s">
        <v>29</v>
      </c>
      <c r="F27" s="5">
        <v>2</v>
      </c>
      <c r="G27" s="5">
        <v>2</v>
      </c>
      <c r="H27" s="5">
        <v>2</v>
      </c>
      <c r="I27" s="5" t="s">
        <v>11</v>
      </c>
      <c r="J27" s="5" t="s">
        <v>11</v>
      </c>
      <c r="K27" s="4"/>
      <c r="L27" s="4">
        <v>2</v>
      </c>
      <c r="M27" s="4">
        <f>SUM(F27:I27,K27:L27)-ROUND((B27/24)*2,0)-7</f>
        <v>0</v>
      </c>
      <c r="N27" s="7" t="s">
        <v>101</v>
      </c>
    </row>
    <row r="28" spans="1:14" x14ac:dyDescent="0.25">
      <c r="A28" s="6" t="s">
        <v>53</v>
      </c>
      <c r="B28" s="7">
        <v>22</v>
      </c>
      <c r="C28" s="5" t="s">
        <v>121</v>
      </c>
      <c r="D28" s="5">
        <v>9</v>
      </c>
      <c r="E28" s="19" t="s">
        <v>55</v>
      </c>
      <c r="F28" s="5">
        <v>10</v>
      </c>
      <c r="G28" s="5">
        <v>8</v>
      </c>
      <c r="H28" s="5">
        <v>3</v>
      </c>
      <c r="I28" s="5" t="s">
        <v>11</v>
      </c>
      <c r="J28" s="5" t="s">
        <v>11</v>
      </c>
      <c r="K28" s="4">
        <v>6</v>
      </c>
      <c r="L28" s="4">
        <v>6</v>
      </c>
      <c r="M28" s="4">
        <f>SUM(F28:I28,K28:L28)-ROUND((B28/24)*8,0)-26</f>
        <v>0</v>
      </c>
      <c r="N28" s="7" t="s">
        <v>206</v>
      </c>
    </row>
    <row r="30" spans="1:14" x14ac:dyDescent="0.25">
      <c r="A30" s="7" t="s">
        <v>34</v>
      </c>
      <c r="B30" s="7">
        <v>0</v>
      </c>
      <c r="C30" s="5" t="s">
        <v>13</v>
      </c>
      <c r="D30" s="18" t="s">
        <v>30</v>
      </c>
      <c r="E30" s="19" t="s">
        <v>29</v>
      </c>
      <c r="F30" s="5">
        <v>2</v>
      </c>
      <c r="G30" s="5">
        <v>2</v>
      </c>
      <c r="H30" s="5">
        <v>2</v>
      </c>
      <c r="I30" s="5" t="s">
        <v>11</v>
      </c>
      <c r="J30" s="5" t="s">
        <v>11</v>
      </c>
      <c r="K30" s="4" t="s">
        <v>11</v>
      </c>
      <c r="L30" s="4"/>
      <c r="M30" s="4">
        <f>SUM(F30:I30,K30:L30)-ROUND((B30/24)*2,0)-6</f>
        <v>0</v>
      </c>
      <c r="N30" s="7"/>
    </row>
    <row r="31" spans="1:14" x14ac:dyDescent="0.25">
      <c r="A31" s="7" t="s">
        <v>77</v>
      </c>
      <c r="B31" s="7">
        <v>0</v>
      </c>
      <c r="C31" s="5" t="s">
        <v>12</v>
      </c>
      <c r="D31" s="18" t="s">
        <v>91</v>
      </c>
      <c r="E31" s="19" t="s">
        <v>95</v>
      </c>
      <c r="F31" s="5">
        <v>2</v>
      </c>
      <c r="G31" s="5">
        <v>0</v>
      </c>
      <c r="H31" s="5">
        <v>0</v>
      </c>
      <c r="I31" s="5" t="s">
        <v>11</v>
      </c>
      <c r="J31" s="5" t="s">
        <v>11</v>
      </c>
      <c r="K31" s="4" t="s">
        <v>11</v>
      </c>
      <c r="L31" s="4">
        <v>2</v>
      </c>
      <c r="M31" s="4">
        <f>SUM(F31:I31,K31:L31)-ROUND((B31/24)*2,0)-4</f>
        <v>0</v>
      </c>
      <c r="N31" s="7" t="s">
        <v>103</v>
      </c>
    </row>
    <row r="32" spans="1:14" x14ac:dyDescent="0.25">
      <c r="A32" s="7" t="s">
        <v>34</v>
      </c>
      <c r="B32" s="7">
        <v>7</v>
      </c>
      <c r="C32" s="5" t="s">
        <v>13</v>
      </c>
      <c r="D32" s="18" t="s">
        <v>30</v>
      </c>
      <c r="E32" s="19" t="s">
        <v>29</v>
      </c>
      <c r="F32" s="5">
        <v>3</v>
      </c>
      <c r="G32" s="5">
        <v>2</v>
      </c>
      <c r="H32" s="5">
        <v>2</v>
      </c>
      <c r="I32" s="5" t="s">
        <v>11</v>
      </c>
      <c r="J32" s="5" t="s">
        <v>11</v>
      </c>
      <c r="K32" s="4" t="s">
        <v>11</v>
      </c>
      <c r="L32" s="4"/>
      <c r="M32" s="4">
        <f>SUM(F32:I32,K32:L32)-ROUND((B32/24)*2,0)-6</f>
        <v>0</v>
      </c>
      <c r="N32" s="7"/>
    </row>
    <row r="33" spans="1:14" x14ac:dyDescent="0.25">
      <c r="A33" s="7" t="s">
        <v>78</v>
      </c>
      <c r="B33" s="7">
        <v>14</v>
      </c>
      <c r="C33" s="5" t="s">
        <v>14</v>
      </c>
      <c r="D33" s="18" t="s">
        <v>31</v>
      </c>
      <c r="E33" s="19" t="s">
        <v>32</v>
      </c>
      <c r="F33" s="5">
        <v>2</v>
      </c>
      <c r="G33" s="5">
        <v>0</v>
      </c>
      <c r="H33" s="5">
        <v>0</v>
      </c>
      <c r="I33" s="5" t="s">
        <v>11</v>
      </c>
      <c r="J33" s="5" t="s">
        <v>11</v>
      </c>
      <c r="K33" s="4" t="s">
        <v>11</v>
      </c>
      <c r="L33" s="4">
        <v>4</v>
      </c>
      <c r="M33" s="4">
        <f>SUM(F33:I33,K33:L33)-ROUND((B33/24)*2,0)-5</f>
        <v>0</v>
      </c>
      <c r="N33" s="7" t="s">
        <v>104</v>
      </c>
    </row>
    <row r="34" spans="1:14" x14ac:dyDescent="0.25">
      <c r="A34" s="7" t="s">
        <v>34</v>
      </c>
      <c r="B34" s="7">
        <v>18</v>
      </c>
      <c r="C34" s="5" t="s">
        <v>13</v>
      </c>
      <c r="D34" s="18" t="s">
        <v>31</v>
      </c>
      <c r="E34" s="19" t="s">
        <v>29</v>
      </c>
      <c r="F34" s="5">
        <v>3</v>
      </c>
      <c r="G34" s="5">
        <v>4</v>
      </c>
      <c r="H34" s="5">
        <v>1</v>
      </c>
      <c r="I34" s="5" t="s">
        <v>11</v>
      </c>
      <c r="J34" s="5" t="s">
        <v>11</v>
      </c>
      <c r="K34" s="4" t="s">
        <v>11</v>
      </c>
      <c r="L34" s="4"/>
      <c r="M34" s="4">
        <f>SUM(F34:I34,K34:L34)-ROUND((B34/24)*2,0)-6</f>
        <v>0</v>
      </c>
      <c r="N34" s="7" t="s">
        <v>118</v>
      </c>
    </row>
    <row r="37" spans="1:14" x14ac:dyDescent="0.25">
      <c r="A37" s="20" t="s">
        <v>80</v>
      </c>
      <c r="B37" s="20"/>
      <c r="C37" s="5"/>
      <c r="D37" s="21" t="s">
        <v>17</v>
      </c>
      <c r="E37" s="21" t="s">
        <v>18</v>
      </c>
      <c r="F37" s="22" t="s">
        <v>81</v>
      </c>
      <c r="G37" s="21" t="s">
        <v>82</v>
      </c>
      <c r="H37" s="21" t="s">
        <v>83</v>
      </c>
      <c r="I37" s="21" t="s">
        <v>84</v>
      </c>
      <c r="J37" s="5"/>
      <c r="K37" s="4"/>
      <c r="L37" s="21" t="s">
        <v>24</v>
      </c>
      <c r="M37" s="4"/>
      <c r="N37" s="23" t="s">
        <v>85</v>
      </c>
    </row>
    <row r="38" spans="1:14" x14ac:dyDescent="0.25">
      <c r="A38" s="7" t="s">
        <v>87</v>
      </c>
      <c r="B38" s="7">
        <v>0</v>
      </c>
      <c r="C38" s="5"/>
      <c r="D38" s="5">
        <v>2</v>
      </c>
      <c r="E38" s="19" t="s">
        <v>29</v>
      </c>
      <c r="F38" s="5">
        <v>2</v>
      </c>
      <c r="G38" s="5">
        <v>2</v>
      </c>
      <c r="H38" s="5">
        <v>2</v>
      </c>
      <c r="I38" s="24" t="s">
        <v>109</v>
      </c>
      <c r="J38" s="5"/>
      <c r="K38" s="4"/>
      <c r="L38" s="4"/>
      <c r="M38" s="4">
        <f>SUM(F38:I38,L38)-ROUND((B38/24)*2,0)-6</f>
        <v>0</v>
      </c>
      <c r="N38" s="7"/>
    </row>
    <row r="39" spans="1:14" x14ac:dyDescent="0.25">
      <c r="A39" s="7" t="s">
        <v>106</v>
      </c>
      <c r="B39" s="7">
        <v>0</v>
      </c>
      <c r="C39" s="5"/>
      <c r="D39" s="5">
        <v>3</v>
      </c>
      <c r="E39" s="19" t="s">
        <v>108</v>
      </c>
      <c r="F39" s="5">
        <v>2</v>
      </c>
      <c r="G39" s="5">
        <v>2</v>
      </c>
      <c r="H39" s="5">
        <v>2</v>
      </c>
      <c r="I39" s="24" t="s">
        <v>109</v>
      </c>
      <c r="J39" s="5"/>
      <c r="K39" s="4"/>
      <c r="L39" s="4"/>
      <c r="M39" s="4">
        <f>SUM(F39:I39,L39)-ROUND((B39/24)*2,0)-6</f>
        <v>0</v>
      </c>
      <c r="N39" s="7" t="s">
        <v>107</v>
      </c>
    </row>
    <row r="40" spans="1:14" x14ac:dyDescent="0.25">
      <c r="A40" s="7" t="s">
        <v>115</v>
      </c>
      <c r="B40" s="7">
        <v>11</v>
      </c>
      <c r="C40" s="5"/>
      <c r="D40" s="5">
        <v>5</v>
      </c>
      <c r="E40" s="19" t="s">
        <v>116</v>
      </c>
      <c r="F40" s="5">
        <v>4</v>
      </c>
      <c r="G40" s="5">
        <v>3</v>
      </c>
      <c r="H40" s="5">
        <v>4</v>
      </c>
      <c r="I40" s="24" t="s">
        <v>117</v>
      </c>
      <c r="J40" s="5"/>
      <c r="K40" s="4"/>
      <c r="L40" s="4"/>
      <c r="M40" s="4">
        <f>SUM(F40:I40,L40)-ROUND((B40/24)*4,0)-10</f>
        <v>-1</v>
      </c>
      <c r="N40" s="7" t="s">
        <v>107</v>
      </c>
    </row>
    <row r="41" spans="1:14" x14ac:dyDescent="0.25">
      <c r="A41" s="7" t="s">
        <v>88</v>
      </c>
      <c r="B41" s="7">
        <v>24</v>
      </c>
      <c r="C41" s="5"/>
      <c r="D41" s="5">
        <v>3</v>
      </c>
      <c r="E41" s="19" t="s">
        <v>42</v>
      </c>
      <c r="F41" s="5">
        <v>4</v>
      </c>
      <c r="G41" s="5">
        <v>4</v>
      </c>
      <c r="H41" s="5">
        <v>3</v>
      </c>
      <c r="I41" s="24" t="s">
        <v>109</v>
      </c>
      <c r="J41" s="5"/>
      <c r="K41" s="4"/>
      <c r="L41" s="4"/>
      <c r="M41" s="4">
        <f>SUM(F41:I41,L41)-ROUND((B41/24)*3,0)-8</f>
        <v>0</v>
      </c>
      <c r="N41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22" sqref="A22:XFD22"/>
    </sheetView>
  </sheetViews>
  <sheetFormatPr defaultRowHeight="14.25" x14ac:dyDescent="0.2"/>
  <cols>
    <col min="1" max="1" width="18.7109375" style="10" bestFit="1" customWidth="1"/>
    <col min="2" max="2" width="4" style="10" bestFit="1" customWidth="1"/>
    <col min="3" max="3" width="6.85546875" style="10" bestFit="1" customWidth="1"/>
    <col min="4" max="4" width="5.7109375" style="10" bestFit="1" customWidth="1"/>
    <col min="5" max="5" width="6.5703125" style="10" bestFit="1" customWidth="1"/>
    <col min="6" max="8" width="5.28515625" style="10" bestFit="1" customWidth="1"/>
    <col min="9" max="10" width="4.140625" style="10" bestFit="1" customWidth="1"/>
    <col min="11" max="11" width="4" style="10" bestFit="1" customWidth="1"/>
    <col min="12" max="12" width="5.140625" style="12" bestFit="1" customWidth="1"/>
    <col min="13" max="13" width="9.42578125" style="12" bestFit="1" customWidth="1"/>
    <col min="14" max="14" width="25.140625" style="10" bestFit="1" customWidth="1"/>
    <col min="15" max="16384" width="9.140625" style="10"/>
  </cols>
  <sheetData>
    <row r="1" spans="1:14" ht="15" x14ac:dyDescent="0.25">
      <c r="A1" s="1" t="s">
        <v>2</v>
      </c>
      <c r="B1" s="1"/>
      <c r="C1" s="2" t="s">
        <v>1</v>
      </c>
      <c r="D1" s="3" t="s">
        <v>17</v>
      </c>
      <c r="E1" s="8" t="s">
        <v>18</v>
      </c>
      <c r="F1" s="2" t="s">
        <v>19</v>
      </c>
      <c r="G1" s="9" t="s">
        <v>20</v>
      </c>
      <c r="H1" s="9" t="s">
        <v>21</v>
      </c>
      <c r="I1" s="2" t="s">
        <v>22</v>
      </c>
      <c r="J1" s="2" t="s">
        <v>23</v>
      </c>
      <c r="K1" s="3" t="s">
        <v>0</v>
      </c>
      <c r="L1" s="2" t="s">
        <v>24</v>
      </c>
      <c r="M1" s="2"/>
      <c r="N1" s="25" t="s">
        <v>25</v>
      </c>
    </row>
    <row r="2" spans="1:14" x14ac:dyDescent="0.2">
      <c r="A2" s="10" t="s">
        <v>119</v>
      </c>
      <c r="B2" s="12" t="s">
        <v>120</v>
      </c>
      <c r="C2" s="12" t="s">
        <v>121</v>
      </c>
      <c r="D2" s="4">
        <v>20</v>
      </c>
      <c r="E2" s="19" t="s">
        <v>122</v>
      </c>
      <c r="F2" s="4">
        <v>10</v>
      </c>
      <c r="G2" s="4">
        <v>0</v>
      </c>
      <c r="H2" s="4">
        <v>0</v>
      </c>
      <c r="I2" s="4" t="s">
        <v>11</v>
      </c>
      <c r="J2" s="4" t="s">
        <v>11</v>
      </c>
      <c r="K2" s="4">
        <v>0</v>
      </c>
      <c r="M2" s="4"/>
      <c r="N2" s="10" t="s">
        <v>123</v>
      </c>
    </row>
    <row r="3" spans="1:14" x14ac:dyDescent="0.2">
      <c r="A3" s="10" t="s">
        <v>124</v>
      </c>
      <c r="B3" s="12" t="s">
        <v>120</v>
      </c>
      <c r="C3" s="12" t="s">
        <v>121</v>
      </c>
      <c r="D3" s="4">
        <v>1</v>
      </c>
      <c r="E3" s="19" t="s">
        <v>32</v>
      </c>
      <c r="F3" s="4">
        <v>2</v>
      </c>
      <c r="G3" s="4">
        <v>2</v>
      </c>
      <c r="H3" s="4">
        <v>1</v>
      </c>
      <c r="I3" s="4" t="s">
        <v>11</v>
      </c>
      <c r="J3" s="4" t="s">
        <v>11</v>
      </c>
      <c r="K3" s="4">
        <v>0</v>
      </c>
      <c r="M3" s="4"/>
    </row>
    <row r="4" spans="1:14" x14ac:dyDescent="0.2">
      <c r="A4" s="10" t="s">
        <v>125</v>
      </c>
      <c r="B4" s="12" t="s">
        <v>120</v>
      </c>
      <c r="C4" s="12" t="s">
        <v>121</v>
      </c>
      <c r="D4" s="4">
        <v>1</v>
      </c>
      <c r="E4" s="19" t="s">
        <v>32</v>
      </c>
      <c r="F4" s="4">
        <v>2</v>
      </c>
      <c r="G4" s="4">
        <v>1</v>
      </c>
      <c r="H4" s="4">
        <v>2</v>
      </c>
      <c r="I4" s="4" t="s">
        <v>11</v>
      </c>
      <c r="J4" s="4" t="s">
        <v>11</v>
      </c>
      <c r="K4" s="4">
        <v>0</v>
      </c>
      <c r="M4" s="4"/>
    </row>
    <row r="5" spans="1:14" x14ac:dyDescent="0.2">
      <c r="A5" s="10" t="s">
        <v>126</v>
      </c>
      <c r="B5" s="12" t="s">
        <v>120</v>
      </c>
      <c r="C5" s="12" t="s">
        <v>127</v>
      </c>
      <c r="D5" s="28" t="s">
        <v>42</v>
      </c>
      <c r="E5" s="19" t="s">
        <v>128</v>
      </c>
      <c r="F5" s="4">
        <v>2</v>
      </c>
      <c r="G5" s="4">
        <v>0</v>
      </c>
      <c r="H5" s="4">
        <v>0</v>
      </c>
      <c r="I5" s="4" t="s">
        <v>11</v>
      </c>
      <c r="J5" s="4" t="s">
        <v>11</v>
      </c>
      <c r="K5" s="4">
        <v>0</v>
      </c>
      <c r="M5" s="4"/>
    </row>
    <row r="6" spans="1:14" x14ac:dyDescent="0.2">
      <c r="A6" s="10" t="s">
        <v>129</v>
      </c>
      <c r="B6" s="12" t="s">
        <v>120</v>
      </c>
      <c r="C6" s="12" t="s">
        <v>127</v>
      </c>
      <c r="D6" s="28" t="s">
        <v>42</v>
      </c>
      <c r="E6" s="19" t="s">
        <v>128</v>
      </c>
      <c r="F6" s="4">
        <v>1</v>
      </c>
      <c r="G6" s="4">
        <v>1</v>
      </c>
      <c r="H6" s="4">
        <v>0</v>
      </c>
      <c r="I6" s="4" t="s">
        <v>11</v>
      </c>
      <c r="J6" s="4" t="s">
        <v>11</v>
      </c>
      <c r="K6" s="4">
        <v>0</v>
      </c>
      <c r="M6" s="4"/>
    </row>
    <row r="7" spans="1:14" x14ac:dyDescent="0.2">
      <c r="A7" s="10" t="s">
        <v>130</v>
      </c>
      <c r="B7" s="12" t="s">
        <v>120</v>
      </c>
      <c r="C7" s="12" t="s">
        <v>127</v>
      </c>
      <c r="D7" s="28" t="s">
        <v>42</v>
      </c>
      <c r="E7" s="19" t="s">
        <v>128</v>
      </c>
      <c r="F7" s="4">
        <v>1</v>
      </c>
      <c r="G7" s="4">
        <v>0</v>
      </c>
      <c r="H7" s="4">
        <v>1</v>
      </c>
      <c r="I7" s="4" t="s">
        <v>11</v>
      </c>
      <c r="J7" s="4" t="s">
        <v>11</v>
      </c>
      <c r="K7" s="4">
        <v>0</v>
      </c>
      <c r="M7" s="4"/>
    </row>
    <row r="8" spans="1:14" x14ac:dyDescent="0.2">
      <c r="A8" s="10" t="s">
        <v>131</v>
      </c>
      <c r="B8" s="12" t="s">
        <v>120</v>
      </c>
      <c r="C8" s="12" t="s">
        <v>12</v>
      </c>
      <c r="D8" s="29" t="s">
        <v>92</v>
      </c>
      <c r="E8" s="13" t="s">
        <v>32</v>
      </c>
      <c r="F8" s="12">
        <v>2</v>
      </c>
      <c r="G8" s="12">
        <v>0</v>
      </c>
      <c r="H8" s="12">
        <v>0</v>
      </c>
      <c r="I8" s="12" t="s">
        <v>120</v>
      </c>
      <c r="J8" s="12" t="s">
        <v>120</v>
      </c>
      <c r="K8" s="12" t="s">
        <v>120</v>
      </c>
      <c r="M8" s="4"/>
      <c r="N8" s="10" t="s">
        <v>132</v>
      </c>
    </row>
    <row r="9" spans="1:14" x14ac:dyDescent="0.2">
      <c r="A9" s="10" t="s">
        <v>174</v>
      </c>
      <c r="B9" s="12" t="s">
        <v>120</v>
      </c>
      <c r="C9" s="12" t="s">
        <v>175</v>
      </c>
      <c r="D9" s="29" t="s">
        <v>48</v>
      </c>
      <c r="E9" s="13" t="s">
        <v>95</v>
      </c>
      <c r="F9" s="12">
        <v>2</v>
      </c>
      <c r="G9" s="12">
        <v>0</v>
      </c>
      <c r="H9" s="12">
        <v>0</v>
      </c>
      <c r="I9" s="12" t="s">
        <v>120</v>
      </c>
      <c r="J9" s="12" t="s">
        <v>120</v>
      </c>
      <c r="K9" s="12" t="s">
        <v>120</v>
      </c>
      <c r="L9" s="10"/>
      <c r="M9" s="4"/>
      <c r="N9" s="10" t="s">
        <v>140</v>
      </c>
    </row>
    <row r="11" spans="1:14" x14ac:dyDescent="0.2">
      <c r="A11" s="10" t="s">
        <v>133</v>
      </c>
      <c r="B11" s="12" t="s">
        <v>120</v>
      </c>
      <c r="C11" s="12" t="s">
        <v>15</v>
      </c>
      <c r="D11" s="4">
        <v>2</v>
      </c>
      <c r="E11" s="19" t="s">
        <v>134</v>
      </c>
      <c r="F11" s="4">
        <v>1</v>
      </c>
      <c r="G11" s="4">
        <v>1</v>
      </c>
      <c r="H11" s="4">
        <v>1</v>
      </c>
      <c r="I11" s="4">
        <v>1</v>
      </c>
      <c r="J11" s="28" t="s">
        <v>30</v>
      </c>
      <c r="K11" s="4">
        <v>0</v>
      </c>
      <c r="M11" s="4"/>
      <c r="N11" s="10" t="s">
        <v>135</v>
      </c>
    </row>
    <row r="12" spans="1:14" x14ac:dyDescent="0.2">
      <c r="A12" s="10" t="s">
        <v>136</v>
      </c>
      <c r="B12" s="12" t="s">
        <v>120</v>
      </c>
      <c r="C12" s="12" t="s">
        <v>15</v>
      </c>
      <c r="D12" s="4">
        <v>1</v>
      </c>
      <c r="E12" s="19" t="s">
        <v>137</v>
      </c>
      <c r="F12" s="4">
        <v>2</v>
      </c>
      <c r="G12" s="4">
        <v>0</v>
      </c>
      <c r="H12" s="4">
        <v>1</v>
      </c>
      <c r="I12" s="4">
        <v>1</v>
      </c>
      <c r="J12" s="28" t="s">
        <v>30</v>
      </c>
      <c r="K12" s="4">
        <v>0</v>
      </c>
      <c r="M12" s="4"/>
      <c r="N12" s="10" t="s">
        <v>138</v>
      </c>
    </row>
    <row r="13" spans="1:14" x14ac:dyDescent="0.2">
      <c r="A13" s="30" t="s">
        <v>139</v>
      </c>
      <c r="B13" s="12" t="s">
        <v>120</v>
      </c>
      <c r="C13" s="12" t="s">
        <v>15</v>
      </c>
      <c r="D13" s="4">
        <v>2</v>
      </c>
      <c r="E13" s="19" t="s">
        <v>32</v>
      </c>
      <c r="F13" s="4">
        <v>1</v>
      </c>
      <c r="G13" s="4">
        <v>1</v>
      </c>
      <c r="H13" s="4">
        <v>0</v>
      </c>
      <c r="I13" s="4">
        <v>1</v>
      </c>
      <c r="J13" s="28" t="s">
        <v>30</v>
      </c>
      <c r="K13" s="4">
        <v>0</v>
      </c>
      <c r="M13" s="4"/>
      <c r="N13" s="10" t="s">
        <v>140</v>
      </c>
    </row>
    <row r="14" spans="1:14" x14ac:dyDescent="0.2">
      <c r="A14" s="30" t="s">
        <v>141</v>
      </c>
      <c r="B14" s="12" t="s">
        <v>120</v>
      </c>
      <c r="C14" s="12" t="s">
        <v>10</v>
      </c>
      <c r="D14" s="4">
        <v>4</v>
      </c>
      <c r="E14" s="19" t="s">
        <v>142</v>
      </c>
      <c r="F14" s="4">
        <v>3</v>
      </c>
      <c r="G14" s="4">
        <v>0</v>
      </c>
      <c r="H14" s="4">
        <v>0</v>
      </c>
      <c r="I14" s="4">
        <v>3</v>
      </c>
      <c r="J14" s="4">
        <v>1</v>
      </c>
      <c r="K14" s="4">
        <v>0</v>
      </c>
      <c r="M14" s="4"/>
      <c r="N14" s="10" t="s">
        <v>143</v>
      </c>
    </row>
    <row r="15" spans="1:14" x14ac:dyDescent="0.2">
      <c r="A15" s="30" t="s">
        <v>144</v>
      </c>
      <c r="B15" s="12" t="s">
        <v>120</v>
      </c>
      <c r="C15" s="12" t="s">
        <v>10</v>
      </c>
      <c r="D15" s="4">
        <v>3</v>
      </c>
      <c r="E15" s="19" t="s">
        <v>29</v>
      </c>
      <c r="F15" s="4">
        <v>2</v>
      </c>
      <c r="G15" s="4">
        <v>0</v>
      </c>
      <c r="H15" s="4">
        <v>1</v>
      </c>
      <c r="I15" s="4">
        <v>2</v>
      </c>
      <c r="J15" s="4">
        <v>1</v>
      </c>
      <c r="K15" s="4">
        <v>0</v>
      </c>
      <c r="M15" s="4"/>
      <c r="N15" s="10" t="s">
        <v>145</v>
      </c>
    </row>
    <row r="16" spans="1:14" x14ac:dyDescent="0.2">
      <c r="A16" s="30" t="s">
        <v>146</v>
      </c>
      <c r="B16" s="12" t="s">
        <v>120</v>
      </c>
      <c r="C16" s="12" t="s">
        <v>10</v>
      </c>
      <c r="D16" s="4">
        <v>2</v>
      </c>
      <c r="E16" s="19" t="s">
        <v>108</v>
      </c>
      <c r="F16" s="4">
        <v>2</v>
      </c>
      <c r="G16" s="4">
        <v>0</v>
      </c>
      <c r="H16" s="4">
        <v>0</v>
      </c>
      <c r="I16" s="4">
        <v>2</v>
      </c>
      <c r="J16" s="4">
        <v>1</v>
      </c>
      <c r="K16" s="4">
        <v>0</v>
      </c>
      <c r="M16" s="4"/>
      <c r="N16" s="10" t="s">
        <v>147</v>
      </c>
    </row>
    <row r="17" spans="1:14" x14ac:dyDescent="0.2">
      <c r="A17" s="30" t="s">
        <v>148</v>
      </c>
      <c r="B17" s="12" t="s">
        <v>120</v>
      </c>
      <c r="C17" s="12" t="s">
        <v>10</v>
      </c>
      <c r="D17" s="4">
        <v>4</v>
      </c>
      <c r="E17" s="19" t="s">
        <v>29</v>
      </c>
      <c r="F17" s="4">
        <v>2</v>
      </c>
      <c r="G17" s="4">
        <v>0</v>
      </c>
      <c r="H17" s="4">
        <v>1</v>
      </c>
      <c r="I17" s="4">
        <v>2</v>
      </c>
      <c r="J17" s="4">
        <v>1</v>
      </c>
      <c r="K17" s="4">
        <v>0</v>
      </c>
      <c r="M17" s="4"/>
      <c r="N17" s="10" t="s">
        <v>149</v>
      </c>
    </row>
    <row r="18" spans="1:14" x14ac:dyDescent="0.2">
      <c r="A18" s="10" t="s">
        <v>150</v>
      </c>
      <c r="B18" s="12" t="s">
        <v>120</v>
      </c>
      <c r="C18" s="12" t="s">
        <v>10</v>
      </c>
      <c r="D18" s="12">
        <v>3</v>
      </c>
      <c r="E18" s="19" t="s">
        <v>29</v>
      </c>
      <c r="F18" s="12">
        <v>3</v>
      </c>
      <c r="G18" s="12">
        <v>0</v>
      </c>
      <c r="H18" s="12">
        <v>0</v>
      </c>
      <c r="I18" s="12">
        <v>2</v>
      </c>
      <c r="J18" s="12">
        <v>1</v>
      </c>
      <c r="K18" s="4">
        <v>0</v>
      </c>
      <c r="M18" s="4"/>
      <c r="N18" s="10" t="s">
        <v>103</v>
      </c>
    </row>
    <row r="19" spans="1:14" x14ac:dyDescent="0.2">
      <c r="A19" s="10" t="s">
        <v>151</v>
      </c>
      <c r="B19" s="12" t="s">
        <v>120</v>
      </c>
      <c r="C19" s="12" t="s">
        <v>10</v>
      </c>
      <c r="D19" s="4">
        <v>3</v>
      </c>
      <c r="E19" s="19" t="s">
        <v>29</v>
      </c>
      <c r="F19" s="4">
        <v>3</v>
      </c>
      <c r="G19" s="4">
        <v>0</v>
      </c>
      <c r="H19" s="4">
        <v>0</v>
      </c>
      <c r="I19" s="4">
        <v>2</v>
      </c>
      <c r="J19" s="4">
        <v>1</v>
      </c>
      <c r="K19" s="4">
        <v>0</v>
      </c>
      <c r="M19" s="4"/>
      <c r="N19" s="10" t="s">
        <v>152</v>
      </c>
    </row>
    <row r="20" spans="1:14" x14ac:dyDescent="0.2">
      <c r="A20" s="10" t="s">
        <v>153</v>
      </c>
      <c r="B20" s="12" t="s">
        <v>120</v>
      </c>
      <c r="C20" s="12" t="s">
        <v>7</v>
      </c>
      <c r="D20" s="4">
        <v>4</v>
      </c>
      <c r="E20" s="19" t="s">
        <v>42</v>
      </c>
      <c r="F20" s="4">
        <v>4</v>
      </c>
      <c r="G20" s="4">
        <v>0</v>
      </c>
      <c r="H20" s="4">
        <v>0</v>
      </c>
      <c r="I20" s="4">
        <v>3</v>
      </c>
      <c r="J20" s="4">
        <v>1</v>
      </c>
      <c r="K20" s="4">
        <v>0</v>
      </c>
      <c r="M20" s="4"/>
      <c r="N20" s="10" t="s">
        <v>154</v>
      </c>
    </row>
    <row r="21" spans="1:14" x14ac:dyDescent="0.2">
      <c r="A21" s="10" t="s">
        <v>155</v>
      </c>
      <c r="B21" s="12" t="s">
        <v>120</v>
      </c>
      <c r="C21" s="12" t="s">
        <v>7</v>
      </c>
      <c r="D21" s="4">
        <v>4</v>
      </c>
      <c r="E21" s="19" t="s">
        <v>42</v>
      </c>
      <c r="F21" s="4">
        <v>3</v>
      </c>
      <c r="G21" s="4">
        <v>0</v>
      </c>
      <c r="H21" s="4">
        <v>1</v>
      </c>
      <c r="I21" s="4">
        <v>2</v>
      </c>
      <c r="J21" s="4">
        <v>1</v>
      </c>
      <c r="K21" s="4">
        <v>0</v>
      </c>
      <c r="M21" s="4"/>
      <c r="N21" s="10" t="s">
        <v>156</v>
      </c>
    </row>
    <row r="22" spans="1:14" x14ac:dyDescent="0.2">
      <c r="A22" s="10" t="s">
        <v>157</v>
      </c>
      <c r="B22" s="12" t="s">
        <v>120</v>
      </c>
      <c r="C22" s="12" t="s">
        <v>7</v>
      </c>
      <c r="D22" s="4">
        <v>5</v>
      </c>
      <c r="E22" s="19" t="s">
        <v>45</v>
      </c>
      <c r="F22" s="4">
        <v>3</v>
      </c>
      <c r="G22" s="4">
        <v>0</v>
      </c>
      <c r="H22" s="4">
        <v>1</v>
      </c>
      <c r="I22" s="4">
        <v>2</v>
      </c>
      <c r="J22" s="4">
        <v>1</v>
      </c>
      <c r="K22" s="4">
        <v>0</v>
      </c>
      <c r="M22" s="4"/>
      <c r="N22" s="10" t="s">
        <v>158</v>
      </c>
    </row>
    <row r="23" spans="1:14" x14ac:dyDescent="0.2">
      <c r="A23" s="10" t="s">
        <v>159</v>
      </c>
      <c r="B23" s="12" t="s">
        <v>120</v>
      </c>
      <c r="C23" s="12" t="s">
        <v>8</v>
      </c>
      <c r="D23" s="4">
        <v>4</v>
      </c>
      <c r="E23" s="19" t="s">
        <v>116</v>
      </c>
      <c r="F23" s="4">
        <v>4</v>
      </c>
      <c r="G23" s="4">
        <v>0</v>
      </c>
      <c r="H23" s="4">
        <v>0</v>
      </c>
      <c r="I23" s="4">
        <v>4</v>
      </c>
      <c r="J23" s="4">
        <v>2</v>
      </c>
      <c r="K23" s="4">
        <v>0</v>
      </c>
      <c r="M23" s="4"/>
      <c r="N23" s="10" t="s">
        <v>160</v>
      </c>
    </row>
    <row r="24" spans="1:14" x14ac:dyDescent="0.2">
      <c r="A24" s="10" t="s">
        <v>161</v>
      </c>
      <c r="B24" s="12" t="s">
        <v>120</v>
      </c>
      <c r="C24" s="12" t="s">
        <v>8</v>
      </c>
      <c r="D24" s="4">
        <v>6</v>
      </c>
      <c r="E24" s="19" t="s">
        <v>116</v>
      </c>
      <c r="F24" s="4">
        <v>5</v>
      </c>
      <c r="G24" s="4">
        <v>0</v>
      </c>
      <c r="H24" s="4">
        <v>0</v>
      </c>
      <c r="I24" s="4">
        <v>3</v>
      </c>
      <c r="J24" s="4">
        <v>2</v>
      </c>
      <c r="K24" s="4">
        <v>0</v>
      </c>
      <c r="M24" s="4"/>
      <c r="N24" s="10" t="s">
        <v>162</v>
      </c>
    </row>
    <row r="26" spans="1:14" ht="15" x14ac:dyDescent="0.25">
      <c r="A26" s="20" t="s">
        <v>80</v>
      </c>
      <c r="B26" s="20"/>
      <c r="C26" s="5"/>
      <c r="D26" s="21" t="s">
        <v>17</v>
      </c>
      <c r="E26" s="21" t="s">
        <v>18</v>
      </c>
      <c r="F26" s="22" t="s">
        <v>81</v>
      </c>
      <c r="G26" s="21" t="s">
        <v>82</v>
      </c>
      <c r="H26" s="21" t="s">
        <v>83</v>
      </c>
      <c r="I26" s="21" t="s">
        <v>84</v>
      </c>
      <c r="J26" s="5"/>
      <c r="K26" s="4"/>
      <c r="L26" s="21" t="s">
        <v>24</v>
      </c>
      <c r="M26" s="4"/>
      <c r="N26" s="23" t="s">
        <v>85</v>
      </c>
    </row>
    <row r="27" spans="1:14" x14ac:dyDescent="0.2">
      <c r="A27" s="10" t="s">
        <v>163</v>
      </c>
      <c r="B27" s="12" t="s">
        <v>120</v>
      </c>
      <c r="D27" s="12">
        <v>20</v>
      </c>
      <c r="E27" s="13" t="s">
        <v>164</v>
      </c>
      <c r="F27" s="13" t="s">
        <v>165</v>
      </c>
      <c r="G27" s="13" t="s">
        <v>122</v>
      </c>
      <c r="H27" s="13" t="s">
        <v>166</v>
      </c>
      <c r="I27" s="13" t="s">
        <v>109</v>
      </c>
      <c r="N27" s="31" t="s">
        <v>123</v>
      </c>
    </row>
    <row r="28" spans="1:14" x14ac:dyDescent="0.2">
      <c r="A28" s="10" t="s">
        <v>167</v>
      </c>
      <c r="B28" s="12" t="s">
        <v>120</v>
      </c>
      <c r="D28" s="12">
        <v>20</v>
      </c>
      <c r="E28" s="13" t="s">
        <v>93</v>
      </c>
      <c r="F28" s="13" t="s">
        <v>165</v>
      </c>
      <c r="G28" s="13" t="s">
        <v>122</v>
      </c>
      <c r="H28" s="13" t="s">
        <v>166</v>
      </c>
      <c r="I28" s="13" t="s">
        <v>109</v>
      </c>
      <c r="N28" s="15" t="s">
        <v>167</v>
      </c>
    </row>
    <row r="29" spans="1:14" x14ac:dyDescent="0.2">
      <c r="A29" s="10" t="s">
        <v>168</v>
      </c>
      <c r="B29" s="12" t="s">
        <v>120</v>
      </c>
      <c r="D29" s="12">
        <v>1</v>
      </c>
      <c r="E29" s="13" t="s">
        <v>32</v>
      </c>
      <c r="F29" s="13" t="s">
        <v>122</v>
      </c>
      <c r="G29" s="13" t="s">
        <v>164</v>
      </c>
      <c r="H29" s="13" t="s">
        <v>164</v>
      </c>
      <c r="I29" s="13" t="s">
        <v>109</v>
      </c>
      <c r="N29" s="15"/>
    </row>
    <row r="30" spans="1:14" x14ac:dyDescent="0.2">
      <c r="A30" s="10" t="s">
        <v>86</v>
      </c>
      <c r="B30" s="12" t="s">
        <v>120</v>
      </c>
      <c r="D30" s="12">
        <v>2</v>
      </c>
      <c r="E30" s="13" t="s">
        <v>134</v>
      </c>
      <c r="F30" s="13" t="s">
        <v>164</v>
      </c>
      <c r="G30" s="13" t="s">
        <v>164</v>
      </c>
      <c r="H30" s="13" t="s">
        <v>164</v>
      </c>
      <c r="I30" s="13" t="s">
        <v>117</v>
      </c>
      <c r="N30" s="15" t="s">
        <v>107</v>
      </c>
    </row>
    <row r="31" spans="1:14" x14ac:dyDescent="0.2">
      <c r="A31" s="10" t="s">
        <v>169</v>
      </c>
      <c r="B31" s="12" t="s">
        <v>120</v>
      </c>
      <c r="D31" s="12">
        <v>3</v>
      </c>
      <c r="E31" s="13" t="s">
        <v>29</v>
      </c>
      <c r="F31" s="13" t="s">
        <v>164</v>
      </c>
      <c r="G31" s="13" t="s">
        <v>122</v>
      </c>
      <c r="H31" s="13" t="s">
        <v>122</v>
      </c>
      <c r="I31" s="13" t="s">
        <v>109</v>
      </c>
      <c r="N31" s="15" t="s">
        <v>170</v>
      </c>
    </row>
    <row r="32" spans="1:14" x14ac:dyDescent="0.2">
      <c r="A32" s="10" t="s">
        <v>171</v>
      </c>
      <c r="B32" s="12" t="s">
        <v>120</v>
      </c>
      <c r="D32" s="12">
        <v>3</v>
      </c>
      <c r="E32" s="13" t="s">
        <v>29</v>
      </c>
      <c r="F32" s="13" t="s">
        <v>172</v>
      </c>
      <c r="G32" s="13" t="s">
        <v>164</v>
      </c>
      <c r="H32" s="13" t="s">
        <v>164</v>
      </c>
      <c r="I32" s="13" t="s">
        <v>109</v>
      </c>
      <c r="N32" s="15" t="s">
        <v>173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Stats</vt:lpstr>
      <vt:lpstr>Template</vt:lpstr>
      <vt:lpstr>Cylon</vt:lpstr>
      <vt:lpstr>Colonial</vt:lpstr>
      <vt:lpstr>Tenders</vt:lpstr>
      <vt:lpstr>Carrier Wars Basic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Braun</dc:creator>
  <cp:lastModifiedBy>Christopher Braun</cp:lastModifiedBy>
  <dcterms:created xsi:type="dcterms:W3CDTF">2015-07-22T17:32:34Z</dcterms:created>
  <dcterms:modified xsi:type="dcterms:W3CDTF">2015-08-29T20:22:01Z</dcterms:modified>
</cp:coreProperties>
</file>